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etap_7" sheetId="1" r:id="rId1"/>
    <sheet name="razem_2011" sheetId="2" r:id="rId2"/>
    <sheet name="Arkusz3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<sst xmlns="http://schemas.openxmlformats.org/spreadsheetml/2006/main" count="681" uniqueCount="270">
  <si>
    <t>Miejsce</t>
  </si>
  <si>
    <t>NR Startowy</t>
  </si>
  <si>
    <t>Imię</t>
  </si>
  <si>
    <t>Nazwisko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</si>
  <si>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</si>
  <si>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</si>
  <si>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</si>
  <si>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</si>
  <si>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</si>
  <si>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</si>
  <si>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</si>
  <si>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</si>
  <si>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</si>
  <si>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Krzysztof</t>
  </si>
  <si>
    <t>Szwed</t>
  </si>
  <si>
    <t>Dobrodzień</t>
  </si>
  <si>
    <t>WKB Meta Lubliniec</t>
  </si>
  <si>
    <t>M</t>
  </si>
  <si>
    <t>M40</t>
  </si>
  <si>
    <t>Bieg</t>
  </si>
  <si>
    <t>Henryk</t>
  </si>
  <si>
    <t>Kocyba</t>
  </si>
  <si>
    <t>M50</t>
  </si>
  <si>
    <t>Marek</t>
  </si>
  <si>
    <t>Kapela</t>
  </si>
  <si>
    <t>M20</t>
  </si>
  <si>
    <t>Janusz</t>
  </si>
  <si>
    <t>Start Dobrodzień</t>
  </si>
  <si>
    <t>M30</t>
  </si>
  <si>
    <t>Martin</t>
  </si>
  <si>
    <t>Czyrnia</t>
  </si>
  <si>
    <t>Grzegorz</t>
  </si>
  <si>
    <t>Sikora</t>
  </si>
  <si>
    <t>Pawonków</t>
  </si>
  <si>
    <t>Lisowice</t>
  </si>
  <si>
    <t>Edmund</t>
  </si>
  <si>
    <t>Koprek</t>
  </si>
  <si>
    <t>OSIR Strzelce Opolskie</t>
  </si>
  <si>
    <t>Dmowski</t>
  </si>
  <si>
    <t>Gwoździany</t>
  </si>
  <si>
    <t>Tomasz</t>
  </si>
  <si>
    <t>Pilarski</t>
  </si>
  <si>
    <t>Mariusz</t>
  </si>
  <si>
    <t>Kobierski</t>
  </si>
  <si>
    <t>Grabiński</t>
  </si>
  <si>
    <t>Pacan</t>
  </si>
  <si>
    <t>Iwona</t>
  </si>
  <si>
    <t>K</t>
  </si>
  <si>
    <t>K40</t>
  </si>
  <si>
    <t>Zbigniew</t>
  </si>
  <si>
    <t>Markowski</t>
  </si>
  <si>
    <t>Barbara</t>
  </si>
  <si>
    <t>Budna</t>
  </si>
  <si>
    <t>Gosławice</t>
  </si>
  <si>
    <t>Joachim</t>
  </si>
  <si>
    <t>Kurtz</t>
  </si>
  <si>
    <t>Czesław</t>
  </si>
  <si>
    <t>Bysiec</t>
  </si>
  <si>
    <t>M60</t>
  </si>
  <si>
    <t>Piotr</t>
  </si>
  <si>
    <t>Janina</t>
  </si>
  <si>
    <t>Musiał</t>
  </si>
  <si>
    <t>K50</t>
  </si>
  <si>
    <t>Jessika</t>
  </si>
  <si>
    <t>Miozga</t>
  </si>
  <si>
    <t>K16</t>
  </si>
  <si>
    <t>Nordic Walking</t>
  </si>
  <si>
    <t>Lidia</t>
  </si>
  <si>
    <t>Tarnowskie Góry</t>
  </si>
  <si>
    <t>Anna</t>
  </si>
  <si>
    <t>Alfred</t>
  </si>
  <si>
    <t>Kaczmarek</t>
  </si>
  <si>
    <t>M70</t>
  </si>
  <si>
    <t>Gregotowicz</t>
  </si>
  <si>
    <t>K60</t>
  </si>
  <si>
    <t>Ponoszów</t>
  </si>
  <si>
    <t>K20</t>
  </si>
  <si>
    <t>Dorota</t>
  </si>
  <si>
    <t>K30</t>
  </si>
  <si>
    <t>STATYSTYKA :</t>
  </si>
  <si>
    <t>w tym :</t>
  </si>
  <si>
    <t>B - Bieg</t>
  </si>
  <si>
    <t>dystans</t>
  </si>
  <si>
    <t>42,2 km</t>
  </si>
  <si>
    <t>NW - Nordic Walking</t>
  </si>
  <si>
    <t>LP</t>
  </si>
  <si>
    <t>r-k wg rodzaju</t>
  </si>
  <si>
    <t>Nazwisko i Imię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</si>
  <si>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</si>
  <si>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</si>
  <si>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</si>
  <si>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</si>
  <si>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</si>
  <si>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</si>
  <si>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>M-ce na III</t>
  </si>
  <si>
    <t>M-ce na IV</t>
  </si>
  <si>
    <t>M-ce na V</t>
  </si>
  <si>
    <t>M-ce na VI</t>
  </si>
  <si>
    <t>Rodzaj Biegu</t>
  </si>
  <si>
    <t>Klub</t>
  </si>
  <si>
    <t>Kocyba Henryk</t>
  </si>
  <si>
    <t>B</t>
  </si>
  <si>
    <t>Szwed Krzysztof</t>
  </si>
  <si>
    <t>Kapela Marek</t>
  </si>
  <si>
    <t>Szafarczyk Janusz</t>
  </si>
  <si>
    <t>Czyrnia Martin</t>
  </si>
  <si>
    <t>Koprek Edmund</t>
  </si>
  <si>
    <t>Dmowski Marek</t>
  </si>
  <si>
    <t>Grabiński Tomasz</t>
  </si>
  <si>
    <t>Markowska Iwona</t>
  </si>
  <si>
    <t>Markowski Zbigniew</t>
  </si>
  <si>
    <t>Pacan Krzysztof</t>
  </si>
  <si>
    <t>Kurtz Joachim</t>
  </si>
  <si>
    <t>Bysiec Czesław</t>
  </si>
  <si>
    <t>Koj Piotr</t>
  </si>
  <si>
    <t>Wieszołek Grzegorz</t>
  </si>
  <si>
    <t>Brol Krzysztof</t>
  </si>
  <si>
    <t>Sikora Grzegorz</t>
  </si>
  <si>
    <t>Kobierski Mariusz</t>
  </si>
  <si>
    <t>Budna Barbara</t>
  </si>
  <si>
    <t>Musiał Janina</t>
  </si>
  <si>
    <t>Pilarski Tomasz</t>
  </si>
  <si>
    <t>Kordzinski Kazimierz</t>
  </si>
  <si>
    <t>Montrail Team</t>
  </si>
  <si>
    <t>Petryk Adam</t>
  </si>
  <si>
    <t>Lubecko</t>
  </si>
  <si>
    <t>Brol Dawid</t>
  </si>
  <si>
    <t>Kler Sebastian</t>
  </si>
  <si>
    <t>Skorupa Damian</t>
  </si>
  <si>
    <t>Kaczanowski Krystian</t>
  </si>
  <si>
    <t>Hehnel Dawid</t>
  </si>
  <si>
    <t>Pludry</t>
  </si>
  <si>
    <t>Łukowski Dariusz</t>
  </si>
  <si>
    <t>Gołek Diana</t>
  </si>
  <si>
    <t>Szraucner Mirosław</t>
  </si>
  <si>
    <t>Bryła Aleksandra</t>
  </si>
  <si>
    <t>Ulfik Grzegorz</t>
  </si>
  <si>
    <t>Bytom</t>
  </si>
  <si>
    <t>Budny Andrzej</t>
  </si>
  <si>
    <t>Ulfik Henryk</t>
  </si>
  <si>
    <t>NW</t>
  </si>
  <si>
    <t>Miozga Jessika</t>
  </si>
  <si>
    <t>Szafarczyk Anna</t>
  </si>
  <si>
    <t>Koj Lidia</t>
  </si>
  <si>
    <t>Kaczmarek Alfred</t>
  </si>
  <si>
    <t>Gregotowicz Lidia</t>
  </si>
  <si>
    <t>Górski Stanisław</t>
  </si>
  <si>
    <t>Piasecka Ewa</t>
  </si>
  <si>
    <t>Jastrząbek Dorota</t>
  </si>
  <si>
    <t>Górska Weronika</t>
  </si>
  <si>
    <t>Kurtz Weronika</t>
  </si>
  <si>
    <t>Ulfik Halina</t>
  </si>
  <si>
    <t>Bańczyk Katarzyna</t>
  </si>
  <si>
    <t>Jastrząbek Joanna</t>
  </si>
  <si>
    <t>Bańczyk Alicja</t>
  </si>
  <si>
    <t>Adamska Urszula</t>
  </si>
  <si>
    <t>Grzyb Jarosław</t>
  </si>
  <si>
    <t>Nw</t>
  </si>
  <si>
    <t>Danków</t>
  </si>
  <si>
    <t>Włodarz Józef</t>
  </si>
  <si>
    <t>Bańczyk Wiesław</t>
  </si>
  <si>
    <t>Janik Justyna</t>
  </si>
  <si>
    <t>Włodarz Gizela</t>
  </si>
  <si>
    <t xml:space="preserve">Szafarczyk  </t>
  </si>
  <si>
    <t>Pachuta</t>
  </si>
  <si>
    <t>Opole</t>
  </si>
  <si>
    <t>Brol</t>
  </si>
  <si>
    <t>Markowska</t>
  </si>
  <si>
    <t>Joanna</t>
  </si>
  <si>
    <t>a) startujących 34</t>
  </si>
  <si>
    <t>c) Kobiet : 11</t>
  </si>
  <si>
    <t>SUMA Etap I-VII</t>
  </si>
  <si>
    <t>M-ce na VII</t>
  </si>
  <si>
    <t>Pachuta Krzysztof</t>
  </si>
  <si>
    <t>III ZIMNAR , ETAP EXTRA</t>
  </si>
  <si>
    <t>Dobrodzień ; 27.02.2011 ; godz.11.00 (Nordic Walking) i 11.30 (Bieg)</t>
  </si>
  <si>
    <t>Dystans 6 km,start/meta Stadion Miejski</t>
  </si>
  <si>
    <t>Miejscowość ZiMNaRa</t>
  </si>
  <si>
    <t>Miejscowość</t>
  </si>
  <si>
    <t>Lubliniec</t>
  </si>
  <si>
    <t>Adam</t>
  </si>
  <si>
    <t>Petryk</t>
  </si>
  <si>
    <t>Sonia</t>
  </si>
  <si>
    <t>Pielok</t>
  </si>
  <si>
    <t>Kazimierz</t>
  </si>
  <si>
    <t>Kordziński</t>
  </si>
  <si>
    <t xml:space="preserve">Koj </t>
  </si>
  <si>
    <t>Mateusz</t>
  </si>
  <si>
    <t>Koj</t>
  </si>
  <si>
    <t>26 (1)</t>
  </si>
  <si>
    <t>27 (2)</t>
  </si>
  <si>
    <t>28 (3)</t>
  </si>
  <si>
    <t>Iowona</t>
  </si>
  <si>
    <t>Jonczyk</t>
  </si>
  <si>
    <t>29 (4)</t>
  </si>
  <si>
    <t>30 (5)</t>
  </si>
  <si>
    <t>Stanisław</t>
  </si>
  <si>
    <t>Górski</t>
  </si>
  <si>
    <t>31 (6)</t>
  </si>
  <si>
    <t>32 (7)</t>
  </si>
  <si>
    <t xml:space="preserve">Jastrząbek  </t>
  </si>
  <si>
    <t>33 (8)</t>
  </si>
  <si>
    <t>34 (9)</t>
  </si>
  <si>
    <t>Dodatkowy (kolejny etap) biegali jeszcze :</t>
  </si>
  <si>
    <t>a) Biegacze : 25</t>
  </si>
  <si>
    <t>b) Nordic Walking : 9</t>
  </si>
  <si>
    <t>d) średnia wieku w latach : 40,59</t>
  </si>
  <si>
    <t>e) średnia na 1 km  :  RAZEM 5 min 45 sekund, w tym Bieg 4:46,Nordic Walking 8:34</t>
  </si>
  <si>
    <t>f) temperatura : + 3 stopnie,super pogoda</t>
  </si>
  <si>
    <t>III Zimowy Maraton na Raty Dobrodzień  09.01.2011 - 27.02.2011</t>
  </si>
  <si>
    <t>czas etapu</t>
  </si>
  <si>
    <t xml:space="preserve">                               ETAP EXTRA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</si>
  <si>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</si>
  <si>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</si>
  <si>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</si>
  <si>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</si>
  <si>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</si>
  <si>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</si>
  <si>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</si>
  <si>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6 km</t>
  </si>
  <si>
    <t>Przebiegniete km</t>
  </si>
  <si>
    <t>Debiutanci w maratonie</t>
  </si>
  <si>
    <t xml:space="preserve">średnia etapu na 1km </t>
  </si>
  <si>
    <t>w tym             Narciarze</t>
  </si>
  <si>
    <t>RAZEM</t>
  </si>
  <si>
    <t>M-ce Extra</t>
  </si>
  <si>
    <t>narciarze na etapach</t>
  </si>
  <si>
    <t>Uwaga : Etap extra nie wlicza się już do sumy</t>
  </si>
  <si>
    <t>czas maratonuetapu</t>
  </si>
  <si>
    <t>Nieukończyli etapu</t>
  </si>
  <si>
    <t>6,195 km</t>
  </si>
  <si>
    <t>2009-Osobostarty ogółem</t>
  </si>
  <si>
    <t>wiek</t>
  </si>
  <si>
    <t>Kat M</t>
  </si>
  <si>
    <t>Kat K</t>
  </si>
  <si>
    <t>ROK</t>
  </si>
  <si>
    <t>Rekord Trasy (M)</t>
  </si>
  <si>
    <t>Rekord Trasy (K)</t>
  </si>
  <si>
    <t>Pilarska Karolina 0:23:45</t>
  </si>
  <si>
    <t>IV Etap 2009</t>
  </si>
  <si>
    <t>VII Etap 2009</t>
  </si>
  <si>
    <t>w tym :        Kobiety (51)</t>
  </si>
  <si>
    <t>w przeliczeniu na 6 km</t>
  </si>
  <si>
    <t xml:space="preserve">Świerc Marcin 0:20:16 </t>
  </si>
  <si>
    <t>Nordic Walking (53)</t>
  </si>
  <si>
    <t>Razem 110 osób startowało przynajmniej 1 raz</t>
  </si>
  <si>
    <t>Skończyli maraton poza regulaminem</t>
  </si>
  <si>
    <t>2010-Osobostarty ogółem</t>
  </si>
  <si>
    <t>sporządził :Janusz Szafarczyk,693/427-797</t>
  </si>
  <si>
    <t>Na pierwszym etapie 1 osoba jechała na łyżwach (Iwetta Krzywon)</t>
  </si>
  <si>
    <t>średni wiek biegacza</t>
  </si>
  <si>
    <t>w tym :        Kobiety (29)</t>
  </si>
  <si>
    <t>Nordic Walking (30)</t>
  </si>
  <si>
    <t>Razem 73 osób startowało przynajmniej 1 raz</t>
  </si>
  <si>
    <t>2011-Osobostarty ogółem</t>
  </si>
  <si>
    <t>16.01.11</t>
  </si>
  <si>
    <t>09.01.11</t>
  </si>
  <si>
    <t>23.01.11</t>
  </si>
  <si>
    <t>30.01.11</t>
  </si>
  <si>
    <t>06.02.11</t>
  </si>
  <si>
    <t>13.02.11</t>
  </si>
  <si>
    <t>Nordic Walking (23)</t>
  </si>
  <si>
    <t>Jonczyk Iwona</t>
  </si>
  <si>
    <t>Jonczyk Bernard</t>
  </si>
  <si>
    <t>Pielok Sonia</t>
  </si>
  <si>
    <t>Koj Mateusz</t>
  </si>
  <si>
    <t>w tym :        Kobiety (22)</t>
  </si>
  <si>
    <t>Razem 60 osób startowało przynajmniej 1 raz</t>
  </si>
  <si>
    <t>20.02.11</t>
  </si>
  <si>
    <t>27.02.11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</si>
</sst>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0.0"/>
    <numFmt numFmtId="166" formatCode="#,##0\ &quot;zł&quot;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h]:mm:ss;@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</numFmts>
  <fonts count="79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8"/>
      <name val="Arial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i/>
      <sz val="8"/>
      <color indexed="10"/>
      <name val="Verdana"/>
      <family val="2"/>
    </font>
    <font>
      <b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sz val="8"/>
      <name val="Verdana"/>
      <family val="2"/>
    </font>
    <font>
      <sz val="9"/>
      <color indexed="12"/>
      <name val="Verdana"/>
      <family val="2"/>
    </font>
    <font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2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5.25"/>
      <name val="Arial CE"/>
      <family val="0"/>
    </font>
    <font>
      <sz val="19.25"/>
      <name val="Arial CE"/>
      <family val="0"/>
    </font>
    <font>
      <i/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18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7"/>
      <color indexed="10"/>
      <name val="Verdana"/>
      <family val="2"/>
    </font>
    <font>
      <b/>
      <i/>
      <sz val="7"/>
      <name val="Verdana"/>
      <family val="2"/>
    </font>
    <font>
      <b/>
      <i/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8"/>
      <name val="Tahoma"/>
      <family val="0"/>
    </font>
    <font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21" fontId="10" fillId="2" borderId="14" xfId="0" applyNumberFormat="1" applyFont="1" applyFill="1" applyBorder="1" applyAlignment="1">
      <alignment horizontal="center" wrapText="1"/>
    </xf>
    <xf numFmtId="21" fontId="11" fillId="2" borderId="14" xfId="0" applyNumberFormat="1" applyFont="1" applyFill="1" applyBorder="1" applyAlignment="1">
      <alignment/>
    </xf>
    <xf numFmtId="0" fontId="10" fillId="2" borderId="15" xfId="0" applyFont="1" applyFill="1" applyBorder="1" applyAlignment="1">
      <alignment wrapText="1"/>
    </xf>
    <xf numFmtId="0" fontId="10" fillId="2" borderId="7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wrapText="1"/>
    </xf>
    <xf numFmtId="21" fontId="10" fillId="2" borderId="8" xfId="0" applyNumberFormat="1" applyFont="1" applyFill="1" applyBorder="1" applyAlignment="1">
      <alignment horizontal="center" wrapText="1"/>
    </xf>
    <xf numFmtId="21" fontId="11" fillId="2" borderId="8" xfId="0" applyNumberFormat="1" applyFont="1" applyFill="1" applyBorder="1" applyAlignment="1">
      <alignment/>
    </xf>
    <xf numFmtId="0" fontId="10" fillId="2" borderId="9" xfId="0" applyFont="1" applyFill="1" applyBorder="1" applyAlignment="1">
      <alignment wrapText="1"/>
    </xf>
    <xf numFmtId="0" fontId="12" fillId="2" borderId="7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21" fontId="12" fillId="2" borderId="8" xfId="0" applyNumberFormat="1" applyFont="1" applyFill="1" applyBorder="1" applyAlignment="1">
      <alignment horizontal="center" wrapText="1"/>
    </xf>
    <xf numFmtId="21" fontId="13" fillId="2" borderId="8" xfId="0" applyNumberFormat="1" applyFont="1" applyFill="1" applyBorder="1" applyAlignment="1">
      <alignment/>
    </xf>
    <xf numFmtId="0" fontId="12" fillId="2" borderId="9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wrapText="1"/>
    </xf>
    <xf numFmtId="21" fontId="12" fillId="2" borderId="11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0" fillId="2" borderId="10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21" fontId="10" fillId="2" borderId="11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10" fillId="2" borderId="16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21" fontId="10" fillId="2" borderId="17" xfId="0" applyNumberFormat="1" applyFont="1" applyFill="1" applyBorder="1" applyAlignment="1">
      <alignment horizontal="center" wrapText="1"/>
    </xf>
    <xf numFmtId="21" fontId="11" fillId="2" borderId="17" xfId="0" applyNumberFormat="1" applyFont="1" applyFill="1" applyBorder="1" applyAlignment="1">
      <alignment/>
    </xf>
    <xf numFmtId="0" fontId="10" fillId="2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21" fontId="12" fillId="0" borderId="0" xfId="0" applyNumberFormat="1" applyFont="1" applyFill="1" applyBorder="1" applyAlignment="1">
      <alignment horizontal="center" wrapText="1"/>
    </xf>
    <xf numFmtId="21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9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164" fontId="19" fillId="3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right" wrapText="1"/>
    </xf>
    <xf numFmtId="0" fontId="22" fillId="0" borderId="22" xfId="0" applyFont="1" applyFill="1" applyBorder="1" applyAlignment="1" quotePrefix="1">
      <alignment horizontal="right" wrapText="1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wrapText="1"/>
    </xf>
    <xf numFmtId="21" fontId="22" fillId="3" borderId="4" xfId="0" applyNumberFormat="1" applyFont="1" applyFill="1" applyBorder="1" applyAlignment="1">
      <alignment horizontal="center" wrapText="1"/>
    </xf>
    <xf numFmtId="164" fontId="22" fillId="3" borderId="22" xfId="0" applyNumberFormat="1" applyFont="1" applyFill="1" applyBorder="1" applyAlignment="1">
      <alignment horizontal="center" wrapText="1"/>
    </xf>
    <xf numFmtId="165" fontId="22" fillId="3" borderId="5" xfId="0" applyNumberFormat="1" applyFont="1" applyFill="1" applyBorder="1" applyAlignment="1">
      <alignment horizontal="center" wrapText="1"/>
    </xf>
    <xf numFmtId="21" fontId="22" fillId="3" borderId="25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horizontal="right" wrapText="1"/>
    </xf>
    <xf numFmtId="0" fontId="22" fillId="0" borderId="8" xfId="0" applyFont="1" applyFill="1" applyBorder="1" applyAlignment="1">
      <alignment wrapText="1"/>
    </xf>
    <xf numFmtId="0" fontId="22" fillId="0" borderId="26" xfId="0" applyFont="1" applyFill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23" xfId="0" applyFont="1" applyFill="1" applyBorder="1" applyAlignment="1" quotePrefix="1">
      <alignment horizontal="right" wrapText="1"/>
    </xf>
    <xf numFmtId="0" fontId="22" fillId="0" borderId="28" xfId="0" applyFont="1" applyBorder="1" applyAlignment="1">
      <alignment/>
    </xf>
    <xf numFmtId="0" fontId="22" fillId="0" borderId="7" xfId="0" applyFont="1" applyFill="1" applyBorder="1" applyAlignment="1">
      <alignment horizontal="right" wrapText="1"/>
    </xf>
    <xf numFmtId="0" fontId="22" fillId="0" borderId="27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wrapText="1"/>
    </xf>
    <xf numFmtId="0" fontId="22" fillId="0" borderId="5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22" xfId="0" applyFont="1" applyFill="1" applyBorder="1" applyAlignment="1" quotePrefix="1">
      <alignment horizontal="right" wrapText="1"/>
    </xf>
    <xf numFmtId="0" fontId="23" fillId="2" borderId="25" xfId="0" applyFont="1" applyFill="1" applyBorder="1" applyAlignment="1">
      <alignment wrapText="1"/>
    </xf>
    <xf numFmtId="21" fontId="23" fillId="3" borderId="4" xfId="0" applyNumberFormat="1" applyFont="1" applyFill="1" applyBorder="1" applyAlignment="1">
      <alignment horizontal="center" wrapText="1"/>
    </xf>
    <xf numFmtId="164" fontId="23" fillId="3" borderId="22" xfId="0" applyNumberFormat="1" applyFont="1" applyFill="1" applyBorder="1" applyAlignment="1">
      <alignment horizontal="center" wrapText="1"/>
    </xf>
    <xf numFmtId="165" fontId="23" fillId="3" borderId="5" xfId="0" applyNumberFormat="1" applyFont="1" applyFill="1" applyBorder="1" applyAlignment="1">
      <alignment horizontal="center" wrapText="1"/>
    </xf>
    <xf numFmtId="21" fontId="23" fillId="3" borderId="2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wrapText="1"/>
    </xf>
    <xf numFmtId="0" fontId="23" fillId="0" borderId="5" xfId="0" applyFont="1" applyFill="1" applyBorder="1" applyAlignment="1">
      <alignment horizontal="right" wrapText="1"/>
    </xf>
    <xf numFmtId="0" fontId="23" fillId="0" borderId="27" xfId="0" applyFont="1" applyFill="1" applyBorder="1" applyAlignment="1">
      <alignment wrapText="1"/>
    </xf>
    <xf numFmtId="0" fontId="23" fillId="0" borderId="5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wrapText="1"/>
    </xf>
    <xf numFmtId="0" fontId="23" fillId="2" borderId="23" xfId="0" applyFont="1" applyFill="1" applyBorder="1" applyAlignment="1" quotePrefix="1">
      <alignment horizontal="right" wrapText="1"/>
    </xf>
    <xf numFmtId="21" fontId="23" fillId="3" borderId="7" xfId="0" applyNumberFormat="1" applyFont="1" applyFill="1" applyBorder="1" applyAlignment="1">
      <alignment horizontal="center" wrapText="1"/>
    </xf>
    <xf numFmtId="164" fontId="23" fillId="3" borderId="23" xfId="0" applyNumberFormat="1" applyFont="1" applyFill="1" applyBorder="1" applyAlignment="1">
      <alignment horizontal="center" wrapText="1"/>
    </xf>
    <xf numFmtId="165" fontId="23" fillId="3" borderId="8" xfId="0" applyNumberFormat="1" applyFont="1" applyFill="1" applyBorder="1" applyAlignment="1">
      <alignment horizontal="center" wrapText="1"/>
    </xf>
    <xf numFmtId="21" fontId="23" fillId="3" borderId="24" xfId="0" applyNumberFormat="1" applyFont="1" applyFill="1" applyBorder="1" applyAlignment="1">
      <alignment horizontal="center"/>
    </xf>
    <xf numFmtId="0" fontId="23" fillId="2" borderId="24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3" fillId="0" borderId="8" xfId="0" applyFont="1" applyFill="1" applyBorder="1" applyAlignment="1">
      <alignment horizontal="right" wrapText="1"/>
    </xf>
    <xf numFmtId="0" fontId="23" fillId="0" borderId="26" xfId="0" applyFont="1" applyFill="1" applyBorder="1" applyAlignment="1">
      <alignment wrapText="1"/>
    </xf>
    <xf numFmtId="0" fontId="23" fillId="0" borderId="8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wrapText="1"/>
    </xf>
    <xf numFmtId="0" fontId="23" fillId="0" borderId="28" xfId="0" applyFont="1" applyBorder="1" applyAlignment="1">
      <alignment/>
    </xf>
    <xf numFmtId="0" fontId="23" fillId="2" borderId="22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2" borderId="23" xfId="0" applyFont="1" applyFill="1" applyBorder="1" applyAlignment="1">
      <alignment horizontal="center" wrapText="1"/>
    </xf>
    <xf numFmtId="0" fontId="23" fillId="0" borderId="29" xfId="0" applyFont="1" applyBorder="1" applyAlignment="1">
      <alignment/>
    </xf>
    <xf numFmtId="0" fontId="23" fillId="2" borderId="16" xfId="0" applyFont="1" applyFill="1" applyBorder="1" applyAlignment="1">
      <alignment horizontal="right" wrapText="1"/>
    </xf>
    <xf numFmtId="0" fontId="23" fillId="2" borderId="30" xfId="0" applyFont="1" applyFill="1" applyBorder="1" applyAlignment="1" quotePrefix="1">
      <alignment horizontal="right" wrapText="1"/>
    </xf>
    <xf numFmtId="0" fontId="23" fillId="2" borderId="30" xfId="0" applyFont="1" applyFill="1" applyBorder="1" applyAlignment="1">
      <alignment horizontal="center" wrapText="1"/>
    </xf>
    <xf numFmtId="0" fontId="23" fillId="2" borderId="31" xfId="0" applyFont="1" applyFill="1" applyBorder="1" applyAlignment="1">
      <alignment wrapText="1"/>
    </xf>
    <xf numFmtId="21" fontId="23" fillId="3" borderId="16" xfId="0" applyNumberFormat="1" applyFont="1" applyFill="1" applyBorder="1" applyAlignment="1">
      <alignment horizontal="center" wrapText="1"/>
    </xf>
    <xf numFmtId="164" fontId="23" fillId="3" borderId="30" xfId="0" applyNumberFormat="1" applyFont="1" applyFill="1" applyBorder="1" applyAlignment="1">
      <alignment horizontal="center" wrapText="1"/>
    </xf>
    <xf numFmtId="165" fontId="23" fillId="3" borderId="17" xfId="0" applyNumberFormat="1" applyFont="1" applyFill="1" applyBorder="1" applyAlignment="1">
      <alignment horizontal="center" wrapText="1"/>
    </xf>
    <xf numFmtId="21" fontId="23" fillId="3" borderId="31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wrapText="1"/>
    </xf>
    <xf numFmtId="0" fontId="23" fillId="0" borderId="17" xfId="0" applyFont="1" applyFill="1" applyBorder="1" applyAlignment="1">
      <alignment horizontal="right" wrapText="1"/>
    </xf>
    <xf numFmtId="0" fontId="23" fillId="0" borderId="32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4" xfId="0" applyFont="1" applyFill="1" applyBorder="1" applyAlignment="1">
      <alignment horizontal="right" wrapText="1"/>
    </xf>
    <xf numFmtId="0" fontId="17" fillId="0" borderId="22" xfId="0" applyFont="1" applyFill="1" applyBorder="1" applyAlignment="1" quotePrefix="1">
      <alignment horizontal="right" wrapText="1"/>
    </xf>
    <xf numFmtId="0" fontId="17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wrapText="1"/>
    </xf>
    <xf numFmtId="21" fontId="17" fillId="3" borderId="4" xfId="0" applyNumberFormat="1" applyFont="1" applyFill="1" applyBorder="1" applyAlignment="1">
      <alignment horizontal="center" wrapText="1"/>
    </xf>
    <xf numFmtId="164" fontId="17" fillId="3" borderId="22" xfId="0" applyNumberFormat="1" applyFont="1" applyFill="1" applyBorder="1" applyAlignment="1">
      <alignment horizontal="center" wrapText="1"/>
    </xf>
    <xf numFmtId="165" fontId="17" fillId="3" borderId="5" xfId="0" applyNumberFormat="1" applyFont="1" applyFill="1" applyBorder="1" applyAlignment="1">
      <alignment horizontal="center" wrapText="1"/>
    </xf>
    <xf numFmtId="21" fontId="17" fillId="3" borderId="25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0" fontId="17" fillId="0" borderId="8" xfId="0" applyFont="1" applyFill="1" applyBorder="1" applyAlignment="1">
      <alignment horizontal="right" wrapText="1"/>
    </xf>
    <xf numFmtId="0" fontId="17" fillId="0" borderId="26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23" xfId="0" applyFont="1" applyFill="1" applyBorder="1" applyAlignment="1" quotePrefix="1">
      <alignment horizontal="right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right" wrapText="1"/>
    </xf>
    <xf numFmtId="0" fontId="17" fillId="0" borderId="27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2" xfId="0" applyFont="1" applyFill="1" applyBorder="1" applyAlignment="1">
      <alignment horizontal="center" wrapText="1"/>
    </xf>
    <xf numFmtId="21" fontId="17" fillId="3" borderId="7" xfId="0" applyNumberFormat="1" applyFont="1" applyFill="1" applyBorder="1" applyAlignment="1">
      <alignment horizontal="center" wrapText="1"/>
    </xf>
    <xf numFmtId="164" fontId="17" fillId="3" borderId="23" xfId="0" applyNumberFormat="1" applyFont="1" applyFill="1" applyBorder="1" applyAlignment="1">
      <alignment horizontal="center" wrapText="1"/>
    </xf>
    <xf numFmtId="165" fontId="17" fillId="3" borderId="8" xfId="0" applyNumberFormat="1" applyFont="1" applyFill="1" applyBorder="1" applyAlignment="1">
      <alignment horizontal="center" wrapText="1"/>
    </xf>
    <xf numFmtId="21" fontId="17" fillId="3" borderId="24" xfId="0" applyNumberFormat="1" applyFont="1" applyFill="1" applyBorder="1" applyAlignment="1">
      <alignment horizontal="center"/>
    </xf>
    <xf numFmtId="0" fontId="17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10" xfId="0" applyFont="1" applyFill="1" applyBorder="1" applyAlignment="1" quotePrefix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1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164" fontId="16" fillId="3" borderId="22" xfId="0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right" wrapText="1"/>
    </xf>
    <xf numFmtId="0" fontId="16" fillId="0" borderId="22" xfId="0" applyFont="1" applyFill="1" applyBorder="1" applyAlignment="1" quotePrefix="1">
      <alignment horizontal="right" wrapText="1"/>
    </xf>
    <xf numFmtId="0" fontId="16" fillId="0" borderId="22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wrapText="1"/>
    </xf>
    <xf numFmtId="21" fontId="16" fillId="3" borderId="4" xfId="0" applyNumberFormat="1" applyFont="1" applyFill="1" applyBorder="1" applyAlignment="1">
      <alignment horizontal="center" wrapText="1"/>
    </xf>
    <xf numFmtId="165" fontId="16" fillId="3" borderId="5" xfId="0" applyNumberFormat="1" applyFont="1" applyFill="1" applyBorder="1" applyAlignment="1">
      <alignment horizontal="center" wrapText="1"/>
    </xf>
    <xf numFmtId="21" fontId="16" fillId="3" borderId="2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right" wrapText="1"/>
    </xf>
    <xf numFmtId="0" fontId="16" fillId="0" borderId="5" xfId="0" applyFont="1" applyBorder="1" applyAlignment="1">
      <alignment/>
    </xf>
    <xf numFmtId="0" fontId="16" fillId="0" borderId="27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6" fillId="0" borderId="27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wrapText="1"/>
    </xf>
    <xf numFmtId="0" fontId="16" fillId="0" borderId="8" xfId="0" applyFont="1" applyFill="1" applyBorder="1" applyAlignment="1">
      <alignment horizontal="right" wrapText="1"/>
    </xf>
    <xf numFmtId="0" fontId="16" fillId="0" borderId="8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right" wrapText="1"/>
    </xf>
    <xf numFmtId="0" fontId="24" fillId="0" borderId="22" xfId="0" applyFont="1" applyFill="1" applyBorder="1" applyAlignment="1" quotePrefix="1">
      <alignment horizontal="right" wrapText="1"/>
    </xf>
    <xf numFmtId="0" fontId="24" fillId="0" borderId="2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wrapText="1"/>
    </xf>
    <xf numFmtId="21" fontId="24" fillId="3" borderId="4" xfId="0" applyNumberFormat="1" applyFont="1" applyFill="1" applyBorder="1" applyAlignment="1">
      <alignment horizontal="center" wrapText="1"/>
    </xf>
    <xf numFmtId="164" fontId="24" fillId="3" borderId="22" xfId="0" applyNumberFormat="1" applyFont="1" applyFill="1" applyBorder="1" applyAlignment="1">
      <alignment horizontal="center" wrapText="1"/>
    </xf>
    <xf numFmtId="165" fontId="24" fillId="3" borderId="5" xfId="0" applyNumberFormat="1" applyFont="1" applyFill="1" applyBorder="1" applyAlignment="1">
      <alignment horizontal="center" wrapText="1"/>
    </xf>
    <xf numFmtId="21" fontId="24" fillId="3" borderId="2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wrapText="1"/>
    </xf>
    <xf numFmtId="0" fontId="24" fillId="0" borderId="8" xfId="0" applyFont="1" applyFill="1" applyBorder="1" applyAlignment="1">
      <alignment horizontal="right" wrapText="1"/>
    </xf>
    <xf numFmtId="0" fontId="24" fillId="0" borderId="8" xfId="0" applyFont="1" applyFill="1" applyBorder="1" applyAlignment="1">
      <alignment wrapText="1"/>
    </xf>
    <xf numFmtId="0" fontId="24" fillId="0" borderId="26" xfId="0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right" wrapText="1"/>
    </xf>
    <xf numFmtId="0" fontId="16" fillId="0" borderId="30" xfId="0" applyFont="1" applyFill="1" applyBorder="1" applyAlignment="1" quotePrefix="1">
      <alignment horizontal="right" wrapText="1"/>
    </xf>
    <xf numFmtId="0" fontId="16" fillId="0" borderId="3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wrapText="1"/>
    </xf>
    <xf numFmtId="21" fontId="16" fillId="3" borderId="16" xfId="0" applyNumberFormat="1" applyFont="1" applyFill="1" applyBorder="1" applyAlignment="1">
      <alignment horizontal="center" wrapText="1"/>
    </xf>
    <xf numFmtId="164" fontId="16" fillId="3" borderId="30" xfId="0" applyNumberFormat="1" applyFont="1" applyFill="1" applyBorder="1" applyAlignment="1">
      <alignment horizontal="center" wrapText="1"/>
    </xf>
    <xf numFmtId="165" fontId="16" fillId="3" borderId="17" xfId="0" applyNumberFormat="1" applyFont="1" applyFill="1" applyBorder="1" applyAlignment="1">
      <alignment horizontal="center" wrapText="1"/>
    </xf>
    <xf numFmtId="21" fontId="16" fillId="3" borderId="31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wrapText="1"/>
    </xf>
    <xf numFmtId="0" fontId="16" fillId="0" borderId="17" xfId="0" applyFont="1" applyFill="1" applyBorder="1" applyAlignment="1">
      <alignment horizontal="right" wrapText="1"/>
    </xf>
    <xf numFmtId="0" fontId="16" fillId="0" borderId="17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6" fillId="0" borderId="33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right" wrapText="1"/>
    </xf>
    <xf numFmtId="0" fontId="17" fillId="0" borderId="7" xfId="0" applyFont="1" applyFill="1" applyBorder="1" applyAlignment="1">
      <alignment horizontal="right" wrapText="1"/>
    </xf>
    <xf numFmtId="0" fontId="17" fillId="0" borderId="35" xfId="0" applyFont="1" applyFill="1" applyBorder="1" applyAlignment="1">
      <alignment horizontal="right" wrapText="1"/>
    </xf>
    <xf numFmtId="0" fontId="17" fillId="0" borderId="36" xfId="0" applyFont="1" applyFill="1" applyBorder="1" applyAlignment="1" quotePrefix="1">
      <alignment horizontal="right" wrapText="1"/>
    </xf>
    <xf numFmtId="0" fontId="17" fillId="0" borderId="36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wrapText="1"/>
    </xf>
    <xf numFmtId="21" fontId="17" fillId="3" borderId="35" xfId="0" applyNumberFormat="1" applyFont="1" applyFill="1" applyBorder="1" applyAlignment="1">
      <alignment horizontal="center" wrapText="1"/>
    </xf>
    <xf numFmtId="164" fontId="17" fillId="3" borderId="36" xfId="0" applyNumberFormat="1" applyFont="1" applyFill="1" applyBorder="1" applyAlignment="1">
      <alignment horizontal="center" wrapText="1"/>
    </xf>
    <xf numFmtId="165" fontId="17" fillId="3" borderId="38" xfId="0" applyNumberFormat="1" applyFont="1" applyFill="1" applyBorder="1" applyAlignment="1">
      <alignment horizontal="center" wrapText="1"/>
    </xf>
    <xf numFmtId="21" fontId="17" fillId="3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wrapText="1"/>
    </xf>
    <xf numFmtId="0" fontId="17" fillId="0" borderId="38" xfId="0" applyFont="1" applyFill="1" applyBorder="1" applyAlignment="1">
      <alignment horizontal="right" wrapText="1"/>
    </xf>
    <xf numFmtId="0" fontId="17" fillId="0" borderId="39" xfId="0" applyFont="1" applyFill="1" applyBorder="1" applyAlignment="1">
      <alignment wrapText="1"/>
    </xf>
    <xf numFmtId="0" fontId="17" fillId="0" borderId="38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right" wrapText="1"/>
    </xf>
    <xf numFmtId="0" fontId="25" fillId="2" borderId="22" xfId="0" applyFont="1" applyFill="1" applyBorder="1" applyAlignment="1" quotePrefix="1">
      <alignment horizontal="right" wrapText="1"/>
    </xf>
    <xf numFmtId="0" fontId="25" fillId="2" borderId="5" xfId="0" applyFont="1" applyFill="1" applyBorder="1" applyAlignment="1">
      <alignment horizontal="center" wrapText="1"/>
    </xf>
    <xf numFmtId="0" fontId="25" fillId="2" borderId="25" xfId="0" applyFont="1" applyFill="1" applyBorder="1" applyAlignment="1">
      <alignment wrapText="1"/>
    </xf>
    <xf numFmtId="21" fontId="25" fillId="3" borderId="4" xfId="0" applyNumberFormat="1" applyFont="1" applyFill="1" applyBorder="1" applyAlignment="1">
      <alignment horizontal="center" wrapText="1"/>
    </xf>
    <xf numFmtId="164" fontId="25" fillId="3" borderId="22" xfId="0" applyNumberFormat="1" applyFont="1" applyFill="1" applyBorder="1" applyAlignment="1">
      <alignment horizontal="center" wrapText="1"/>
    </xf>
    <xf numFmtId="165" fontId="25" fillId="3" borderId="5" xfId="0" applyNumberFormat="1" applyFont="1" applyFill="1" applyBorder="1" applyAlignment="1">
      <alignment horizontal="center" wrapText="1"/>
    </xf>
    <xf numFmtId="21" fontId="25" fillId="3" borderId="2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wrapText="1"/>
    </xf>
    <xf numFmtId="0" fontId="25" fillId="0" borderId="5" xfId="0" applyFont="1" applyFill="1" applyBorder="1" applyAlignment="1">
      <alignment horizontal="right" wrapText="1"/>
    </xf>
    <xf numFmtId="0" fontId="25" fillId="0" borderId="27" xfId="0" applyFont="1" applyFill="1" applyBorder="1" applyAlignment="1">
      <alignment wrapText="1"/>
    </xf>
    <xf numFmtId="0" fontId="25" fillId="0" borderId="5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wrapText="1"/>
    </xf>
    <xf numFmtId="0" fontId="26" fillId="2" borderId="4" xfId="0" applyFont="1" applyFill="1" applyBorder="1" applyAlignment="1">
      <alignment horizontal="right" wrapText="1"/>
    </xf>
    <xf numFmtId="0" fontId="26" fillId="2" borderId="22" xfId="0" applyFont="1" applyFill="1" applyBorder="1" applyAlignment="1" quotePrefix="1">
      <alignment horizontal="right" wrapText="1"/>
    </xf>
    <xf numFmtId="0" fontId="26" fillId="2" borderId="5" xfId="0" applyFont="1" applyFill="1" applyBorder="1" applyAlignment="1">
      <alignment horizontal="center" wrapText="1"/>
    </xf>
    <xf numFmtId="0" fontId="26" fillId="2" borderId="25" xfId="0" applyFont="1" applyFill="1" applyBorder="1" applyAlignment="1">
      <alignment wrapText="1"/>
    </xf>
    <xf numFmtId="21" fontId="26" fillId="3" borderId="4" xfId="0" applyNumberFormat="1" applyFont="1" applyFill="1" applyBorder="1" applyAlignment="1">
      <alignment horizontal="center" wrapText="1"/>
    </xf>
    <xf numFmtId="164" fontId="26" fillId="3" borderId="22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21" fontId="26" fillId="3" borderId="2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horizontal="right" wrapText="1"/>
    </xf>
    <xf numFmtId="0" fontId="26" fillId="0" borderId="27" xfId="0" applyFont="1" applyFill="1" applyBorder="1" applyAlignment="1">
      <alignment wrapText="1"/>
    </xf>
    <xf numFmtId="0" fontId="26" fillId="0" borderId="5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wrapText="1"/>
    </xf>
    <xf numFmtId="0" fontId="25" fillId="2" borderId="23" xfId="0" applyFont="1" applyFill="1" applyBorder="1" applyAlignment="1" quotePrefix="1">
      <alignment horizontal="right" wrapText="1"/>
    </xf>
    <xf numFmtId="0" fontId="25" fillId="2" borderId="40" xfId="0" applyFont="1" applyFill="1" applyBorder="1" applyAlignment="1">
      <alignment horizontal="center" wrapText="1"/>
    </xf>
    <xf numFmtId="0" fontId="25" fillId="2" borderId="41" xfId="0" applyFont="1" applyFill="1" applyBorder="1" applyAlignment="1">
      <alignment wrapText="1"/>
    </xf>
    <xf numFmtId="21" fontId="25" fillId="3" borderId="7" xfId="0" applyNumberFormat="1" applyFont="1" applyFill="1" applyBorder="1" applyAlignment="1">
      <alignment horizontal="center" wrapText="1"/>
    </xf>
    <xf numFmtId="164" fontId="25" fillId="3" borderId="23" xfId="0" applyNumberFormat="1" applyFont="1" applyFill="1" applyBorder="1" applyAlignment="1">
      <alignment horizontal="center" wrapText="1"/>
    </xf>
    <xf numFmtId="165" fontId="25" fillId="3" borderId="8" xfId="0" applyNumberFormat="1" applyFont="1" applyFill="1" applyBorder="1" applyAlignment="1">
      <alignment horizontal="center" wrapText="1"/>
    </xf>
    <xf numFmtId="21" fontId="25" fillId="3" borderId="24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wrapText="1"/>
    </xf>
    <xf numFmtId="0" fontId="25" fillId="0" borderId="40" xfId="0" applyFont="1" applyFill="1" applyBorder="1" applyAlignment="1">
      <alignment horizontal="right" wrapText="1"/>
    </xf>
    <xf numFmtId="0" fontId="25" fillId="0" borderId="42" xfId="0" applyFont="1" applyFill="1" applyBorder="1" applyAlignment="1">
      <alignment wrapText="1"/>
    </xf>
    <xf numFmtId="0" fontId="25" fillId="0" borderId="40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wrapText="1"/>
    </xf>
    <xf numFmtId="0" fontId="25" fillId="2" borderId="16" xfId="0" applyFont="1" applyFill="1" applyBorder="1" applyAlignment="1">
      <alignment horizontal="right" wrapText="1"/>
    </xf>
    <xf numFmtId="0" fontId="25" fillId="2" borderId="30" xfId="0" applyFont="1" applyFill="1" applyBorder="1" applyAlignment="1" quotePrefix="1">
      <alignment horizontal="right" wrapText="1"/>
    </xf>
    <xf numFmtId="0" fontId="25" fillId="2" borderId="17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wrapText="1"/>
    </xf>
    <xf numFmtId="21" fontId="25" fillId="3" borderId="16" xfId="0" applyNumberFormat="1" applyFont="1" applyFill="1" applyBorder="1" applyAlignment="1">
      <alignment horizontal="center" wrapText="1"/>
    </xf>
    <xf numFmtId="164" fontId="25" fillId="3" borderId="30" xfId="0" applyNumberFormat="1" applyFont="1" applyFill="1" applyBorder="1" applyAlignment="1">
      <alignment horizontal="center" wrapText="1"/>
    </xf>
    <xf numFmtId="165" fontId="25" fillId="3" borderId="17" xfId="0" applyNumberFormat="1" applyFont="1" applyFill="1" applyBorder="1" applyAlignment="1">
      <alignment horizontal="center" wrapText="1"/>
    </xf>
    <xf numFmtId="21" fontId="25" fillId="3" borderId="31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horizontal="right" wrapText="1"/>
    </xf>
    <xf numFmtId="0" fontId="25" fillId="0" borderId="32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wrapText="1"/>
    </xf>
    <xf numFmtId="0" fontId="18" fillId="2" borderId="4" xfId="0" applyFont="1" applyFill="1" applyBorder="1" applyAlignment="1">
      <alignment horizontal="right" wrapText="1"/>
    </xf>
    <xf numFmtId="0" fontId="18" fillId="2" borderId="22" xfId="0" applyFont="1" applyFill="1" applyBorder="1" applyAlignment="1" quotePrefix="1">
      <alignment horizontal="right" wrapText="1"/>
    </xf>
    <xf numFmtId="0" fontId="18" fillId="2" borderId="22" xfId="0" applyFont="1" applyFill="1" applyBorder="1" applyAlignment="1">
      <alignment horizontal="center" wrapText="1"/>
    </xf>
    <xf numFmtId="0" fontId="18" fillId="2" borderId="25" xfId="0" applyFont="1" applyFill="1" applyBorder="1" applyAlignment="1">
      <alignment wrapText="1"/>
    </xf>
    <xf numFmtId="21" fontId="18" fillId="3" borderId="7" xfId="0" applyNumberFormat="1" applyFont="1" applyFill="1" applyBorder="1" applyAlignment="1">
      <alignment horizontal="center" wrapText="1"/>
    </xf>
    <xf numFmtId="164" fontId="18" fillId="3" borderId="23" xfId="0" applyNumberFormat="1" applyFont="1" applyFill="1" applyBorder="1" applyAlignment="1">
      <alignment horizontal="center" wrapText="1"/>
    </xf>
    <xf numFmtId="165" fontId="18" fillId="3" borderId="8" xfId="0" applyNumberFormat="1" applyFont="1" applyFill="1" applyBorder="1" applyAlignment="1">
      <alignment horizontal="center" wrapText="1"/>
    </xf>
    <xf numFmtId="21" fontId="18" fillId="3" borderId="24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right" wrapText="1"/>
    </xf>
    <xf numFmtId="0" fontId="18" fillId="0" borderId="27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21" fontId="18" fillId="3" borderId="4" xfId="0" applyNumberFormat="1" applyFont="1" applyFill="1" applyBorder="1" applyAlignment="1">
      <alignment horizontal="center" wrapText="1"/>
    </xf>
    <xf numFmtId="164" fontId="18" fillId="3" borderId="22" xfId="0" applyNumberFormat="1" applyFont="1" applyFill="1" applyBorder="1" applyAlignment="1">
      <alignment horizontal="center" wrapText="1"/>
    </xf>
    <xf numFmtId="165" fontId="18" fillId="3" borderId="5" xfId="0" applyNumberFormat="1" applyFont="1" applyFill="1" applyBorder="1" applyAlignment="1">
      <alignment horizontal="center" wrapText="1"/>
    </xf>
    <xf numFmtId="21" fontId="18" fillId="3" borderId="2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21" fontId="27" fillId="0" borderId="0" xfId="0" applyNumberFormat="1" applyFont="1" applyFill="1" applyBorder="1" applyAlignment="1">
      <alignment horizontal="center" wrapText="1"/>
    </xf>
    <xf numFmtId="21" fontId="28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" xfId="0" applyFont="1" applyFill="1" applyBorder="1" applyAlignment="1" quotePrefix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21" fontId="27" fillId="0" borderId="2" xfId="0" applyNumberFormat="1" applyFont="1" applyFill="1" applyBorder="1" applyAlignment="1">
      <alignment horizontal="center" wrapText="1"/>
    </xf>
    <xf numFmtId="21" fontId="28" fillId="0" borderId="2" xfId="0" applyNumberFormat="1" applyFont="1" applyFill="1" applyBorder="1" applyAlignment="1">
      <alignment/>
    </xf>
    <xf numFmtId="0" fontId="27" fillId="0" borderId="3" xfId="0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8" fillId="0" borderId="43" xfId="0" applyFont="1" applyFill="1" applyBorder="1" applyAlignment="1">
      <alignment horizontal="center"/>
    </xf>
    <xf numFmtId="164" fontId="16" fillId="3" borderId="44" xfId="0" applyNumberFormat="1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3" fontId="20" fillId="0" borderId="45" xfId="0" applyNumberFormat="1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49" fillId="4" borderId="45" xfId="0" applyFont="1" applyFill="1" applyBorder="1" applyAlignment="1">
      <alignment horizontal="center" wrapText="1"/>
    </xf>
    <xf numFmtId="0" fontId="50" fillId="4" borderId="45" xfId="0" applyFont="1" applyFill="1" applyBorder="1" applyAlignment="1">
      <alignment horizontal="center" wrapText="1"/>
    </xf>
    <xf numFmtId="0" fontId="49" fillId="4" borderId="21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 wrapText="1"/>
    </xf>
    <xf numFmtId="0" fontId="16" fillId="2" borderId="47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20" fillId="0" borderId="44" xfId="0" applyFont="1" applyFill="1" applyBorder="1" applyAlignment="1">
      <alignment horizontal="right" wrapText="1"/>
    </xf>
    <xf numFmtId="0" fontId="20" fillId="0" borderId="44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164" fontId="19" fillId="3" borderId="49" xfId="0" applyNumberFormat="1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wrapText="1"/>
    </xf>
    <xf numFmtId="0" fontId="17" fillId="3" borderId="50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wrapText="1"/>
    </xf>
    <xf numFmtId="3" fontId="20" fillId="0" borderId="49" xfId="0" applyNumberFormat="1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/>
    </xf>
    <xf numFmtId="0" fontId="20" fillId="3" borderId="50" xfId="0" applyFont="1" applyFill="1" applyBorder="1" applyAlignment="1">
      <alignment horizontal="center"/>
    </xf>
    <xf numFmtId="0" fontId="50" fillId="0" borderId="49" xfId="0" applyFont="1" applyFill="1" applyBorder="1" applyAlignment="1">
      <alignment horizontal="center" wrapText="1"/>
    </xf>
    <xf numFmtId="0" fontId="50" fillId="3" borderId="51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52" xfId="0" applyFont="1" applyFill="1" applyBorder="1" applyAlignment="1">
      <alignment horizontal="center" wrapText="1"/>
    </xf>
    <xf numFmtId="0" fontId="51" fillId="5" borderId="53" xfId="0" applyFont="1" applyFill="1" applyBorder="1" applyAlignment="1">
      <alignment horizontal="center" wrapText="1"/>
    </xf>
    <xf numFmtId="0" fontId="51" fillId="5" borderId="5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right" wrapText="1"/>
    </xf>
    <xf numFmtId="0" fontId="16" fillId="0" borderId="55" xfId="0" applyFont="1" applyFill="1" applyBorder="1" applyAlignment="1" quotePrefix="1">
      <alignment horizontal="right" wrapText="1"/>
    </xf>
    <xf numFmtId="0" fontId="16" fillId="0" borderId="55" xfId="0" applyFont="1" applyFill="1" applyBorder="1" applyAlignment="1">
      <alignment horizontal="center" wrapText="1"/>
    </xf>
    <xf numFmtId="0" fontId="16" fillId="0" borderId="56" xfId="0" applyFont="1" applyFill="1" applyBorder="1" applyAlignment="1">
      <alignment wrapText="1"/>
    </xf>
    <xf numFmtId="21" fontId="16" fillId="3" borderId="13" xfId="0" applyNumberFormat="1" applyFont="1" applyFill="1" applyBorder="1" applyAlignment="1">
      <alignment horizontal="center" wrapText="1"/>
    </xf>
    <xf numFmtId="165" fontId="16" fillId="3" borderId="14" xfId="0" applyNumberFormat="1" applyFont="1" applyFill="1" applyBorder="1" applyAlignment="1">
      <alignment horizontal="center" wrapText="1"/>
    </xf>
    <xf numFmtId="21" fontId="16" fillId="3" borderId="56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horizontal="right" wrapText="1"/>
    </xf>
    <xf numFmtId="0" fontId="16" fillId="0" borderId="57" xfId="0" applyFont="1" applyFill="1" applyBorder="1" applyAlignment="1">
      <alignment wrapText="1"/>
    </xf>
    <xf numFmtId="0" fontId="16" fillId="0" borderId="14" xfId="0" applyFont="1" applyFill="1" applyBorder="1" applyAlignment="1">
      <alignment horizontal="center" wrapText="1"/>
    </xf>
    <xf numFmtId="21" fontId="49" fillId="0" borderId="58" xfId="18" applyNumberFormat="1" applyFont="1" applyFill="1" applyBorder="1" applyAlignment="1">
      <alignment horizontal="center" wrapText="1"/>
      <protection/>
    </xf>
    <xf numFmtId="1" fontId="16" fillId="0" borderId="47" xfId="0" applyNumberFormat="1" applyFont="1" applyFill="1" applyBorder="1" applyAlignment="1">
      <alignment horizontal="center" wrapText="1"/>
    </xf>
    <xf numFmtId="21" fontId="16" fillId="0" borderId="56" xfId="0" applyNumberFormat="1" applyFont="1" applyFill="1" applyBorder="1" applyAlignment="1">
      <alignment horizontal="center"/>
    </xf>
    <xf numFmtId="21" fontId="49" fillId="0" borderId="58" xfId="18" applyNumberFormat="1" applyFont="1" applyFill="1" applyBorder="1" applyAlignment="1">
      <alignment horizontal="center" wrapText="1"/>
      <protection/>
    </xf>
    <xf numFmtId="21" fontId="16" fillId="0" borderId="25" xfId="0" applyNumberFormat="1" applyFont="1" applyFill="1" applyBorder="1" applyAlignment="1">
      <alignment horizontal="center"/>
    </xf>
    <xf numFmtId="167" fontId="16" fillId="0" borderId="47" xfId="0" applyNumberFormat="1" applyFont="1" applyFill="1" applyBorder="1" applyAlignment="1">
      <alignment horizontal="center" wrapText="1"/>
    </xf>
    <xf numFmtId="21" fontId="49" fillId="0" borderId="58" xfId="18" applyNumberFormat="1" applyFont="1" applyFill="1" applyBorder="1" applyAlignment="1">
      <alignment horizontal="center" vertical="center"/>
      <protection/>
    </xf>
    <xf numFmtId="165" fontId="49" fillId="0" borderId="47" xfId="0" applyNumberFormat="1" applyFont="1" applyFill="1" applyBorder="1" applyAlignment="1">
      <alignment horizontal="center" wrapText="1"/>
    </xf>
    <xf numFmtId="21" fontId="49" fillId="0" borderId="4" xfId="18" applyNumberFormat="1" applyFont="1" applyFill="1" applyBorder="1" applyAlignment="1">
      <alignment wrapText="1"/>
      <protection/>
    </xf>
    <xf numFmtId="165" fontId="49" fillId="0" borderId="5" xfId="18" applyNumberFormat="1" applyFont="1" applyFill="1" applyBorder="1" applyAlignment="1">
      <alignment horizontal="center" wrapText="1"/>
      <protection/>
    </xf>
    <xf numFmtId="0" fontId="49" fillId="0" borderId="7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" fontId="16" fillId="0" borderId="28" xfId="0" applyNumberFormat="1" applyFont="1" applyFill="1" applyBorder="1" applyAlignment="1">
      <alignment horizontal="center" wrapText="1"/>
    </xf>
    <xf numFmtId="167" fontId="16" fillId="0" borderId="28" xfId="0" applyNumberFormat="1" applyFont="1" applyFill="1" applyBorder="1" applyAlignment="1">
      <alignment horizontal="center" wrapText="1"/>
    </xf>
    <xf numFmtId="21" fontId="49" fillId="0" borderId="23" xfId="18" applyNumberFormat="1" applyFont="1" applyFill="1" applyBorder="1" applyAlignment="1">
      <alignment horizontal="center" vertical="center"/>
      <protection/>
    </xf>
    <xf numFmtId="165" fontId="49" fillId="0" borderId="28" xfId="0" applyNumberFormat="1" applyFont="1" applyFill="1" applyBorder="1" applyAlignment="1">
      <alignment horizontal="center" wrapText="1"/>
    </xf>
    <xf numFmtId="0" fontId="52" fillId="0" borderId="7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21" fontId="49" fillId="0" borderId="23" xfId="0" applyNumberFormat="1" applyFont="1" applyFill="1" applyBorder="1" applyAlignment="1">
      <alignment horizontal="center" wrapText="1"/>
    </xf>
    <xf numFmtId="0" fontId="52" fillId="0" borderId="7" xfId="18" applyNumberFormat="1" applyFont="1" applyFill="1" applyBorder="1" applyAlignment="1">
      <alignment horizontal="center" wrapText="1"/>
      <protection/>
    </xf>
    <xf numFmtId="166" fontId="52" fillId="0" borderId="8" xfId="18" applyNumberFormat="1" applyFont="1" applyFill="1" applyBorder="1" applyAlignment="1">
      <alignment horizontal="center" vertical="center" wrapText="1"/>
      <protection/>
    </xf>
    <xf numFmtId="165" fontId="49" fillId="0" borderId="5" xfId="18" applyNumberFormat="1" applyFont="1" applyFill="1" applyBorder="1" applyAlignment="1">
      <alignment horizontal="center" wrapText="1"/>
      <protection/>
    </xf>
    <xf numFmtId="21" fontId="53" fillId="0" borderId="58" xfId="18" applyNumberFormat="1" applyFont="1" applyFill="1" applyBorder="1" applyAlignment="1">
      <alignment horizontal="center" wrapText="1"/>
      <protection/>
    </xf>
    <xf numFmtId="1" fontId="24" fillId="0" borderId="28" xfId="0" applyNumberFormat="1" applyFont="1" applyFill="1" applyBorder="1" applyAlignment="1">
      <alignment horizontal="center" wrapText="1"/>
    </xf>
    <xf numFmtId="21" fontId="24" fillId="0" borderId="25" xfId="0" applyNumberFormat="1" applyFont="1" applyFill="1" applyBorder="1" applyAlignment="1">
      <alignment horizontal="center"/>
    </xf>
    <xf numFmtId="167" fontId="24" fillId="0" borderId="28" xfId="0" applyNumberFormat="1" applyFont="1" applyFill="1" applyBorder="1" applyAlignment="1">
      <alignment horizontal="center" wrapText="1"/>
    </xf>
    <xf numFmtId="21" fontId="53" fillId="0" borderId="23" xfId="0" applyNumberFormat="1" applyFont="1" applyFill="1" applyBorder="1" applyAlignment="1">
      <alignment horizontal="center" wrapText="1"/>
    </xf>
    <xf numFmtId="165" fontId="53" fillId="0" borderId="28" xfId="0" applyNumberFormat="1" applyFont="1" applyFill="1" applyBorder="1" applyAlignment="1">
      <alignment horizontal="center" wrapText="1"/>
    </xf>
    <xf numFmtId="21" fontId="53" fillId="0" borderId="4" xfId="18" applyNumberFormat="1" applyFont="1" applyFill="1" applyBorder="1" applyAlignment="1">
      <alignment wrapText="1"/>
      <protection/>
    </xf>
    <xf numFmtId="165" fontId="53" fillId="0" borderId="5" xfId="18" applyNumberFormat="1" applyFont="1" applyFill="1" applyBorder="1" applyAlignment="1">
      <alignment horizontal="center" wrapText="1"/>
      <protection/>
    </xf>
    <xf numFmtId="0" fontId="54" fillId="0" borderId="7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21" fontId="49" fillId="0" borderId="58" xfId="0" applyNumberFormat="1" applyFont="1" applyFill="1" applyBorder="1" applyAlignment="1">
      <alignment horizontal="center" wrapText="1"/>
    </xf>
    <xf numFmtId="21" fontId="49" fillId="0" borderId="59" xfId="18" applyNumberFormat="1" applyFont="1" applyFill="1" applyBorder="1" applyAlignment="1">
      <alignment horizontal="center" wrapText="1"/>
      <protection/>
    </xf>
    <xf numFmtId="1" fontId="16" fillId="0" borderId="60" xfId="0" applyNumberFormat="1" applyFont="1" applyFill="1" applyBorder="1" applyAlignment="1">
      <alignment horizontal="center" wrapText="1"/>
    </xf>
    <xf numFmtId="21" fontId="16" fillId="0" borderId="61" xfId="0" applyNumberFormat="1" applyFont="1" applyFill="1" applyBorder="1" applyAlignment="1">
      <alignment horizontal="center"/>
    </xf>
    <xf numFmtId="167" fontId="16" fillId="0" borderId="60" xfId="0" applyNumberFormat="1" applyFont="1" applyFill="1" applyBorder="1" applyAlignment="1">
      <alignment horizontal="center" wrapText="1"/>
    </xf>
    <xf numFmtId="21" fontId="49" fillId="0" borderId="30" xfId="0" applyNumberFormat="1" applyFont="1" applyFill="1" applyBorder="1" applyAlignment="1">
      <alignment horizontal="center" wrapText="1"/>
    </xf>
    <xf numFmtId="165" fontId="49" fillId="0" borderId="60" xfId="0" applyNumberFormat="1" applyFont="1" applyFill="1" applyBorder="1" applyAlignment="1">
      <alignment horizontal="center" wrapText="1"/>
    </xf>
    <xf numFmtId="21" fontId="49" fillId="0" borderId="62" xfId="18" applyNumberFormat="1" applyFont="1" applyFill="1" applyBorder="1" applyAlignment="1">
      <alignment wrapText="1"/>
      <protection/>
    </xf>
    <xf numFmtId="165" fontId="49" fillId="0" borderId="33" xfId="18" applyNumberFormat="1" applyFont="1" applyFill="1" applyBorder="1" applyAlignment="1">
      <alignment horizontal="center" wrapText="1"/>
      <protection/>
    </xf>
    <xf numFmtId="0" fontId="5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right" wrapText="1"/>
    </xf>
    <xf numFmtId="0" fontId="26" fillId="0" borderId="55" xfId="0" applyFont="1" applyFill="1" applyBorder="1" applyAlignment="1" quotePrefix="1">
      <alignment horizontal="right" wrapText="1"/>
    </xf>
    <xf numFmtId="0" fontId="26" fillId="0" borderId="55" xfId="0" applyFont="1" applyFill="1" applyBorder="1" applyAlignment="1">
      <alignment horizontal="center" wrapText="1"/>
    </xf>
    <xf numFmtId="0" fontId="26" fillId="0" borderId="56" xfId="0" applyFont="1" applyFill="1" applyBorder="1" applyAlignment="1">
      <alignment wrapText="1"/>
    </xf>
    <xf numFmtId="21" fontId="26" fillId="3" borderId="13" xfId="0" applyNumberFormat="1" applyFont="1" applyFill="1" applyBorder="1" applyAlignment="1">
      <alignment horizontal="center" wrapText="1"/>
    </xf>
    <xf numFmtId="164" fontId="26" fillId="3" borderId="55" xfId="0" applyNumberFormat="1" applyFont="1" applyFill="1" applyBorder="1" applyAlignment="1">
      <alignment horizontal="center" wrapText="1"/>
    </xf>
    <xf numFmtId="165" fontId="26" fillId="3" borderId="14" xfId="0" applyNumberFormat="1" applyFont="1" applyFill="1" applyBorder="1" applyAlignment="1">
      <alignment horizontal="center" wrapText="1"/>
    </xf>
    <xf numFmtId="21" fontId="26" fillId="3" borderId="56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 horizontal="right" wrapText="1"/>
    </xf>
    <xf numFmtId="0" fontId="26" fillId="0" borderId="57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6" fillId="0" borderId="57" xfId="0" applyFont="1" applyFill="1" applyBorder="1" applyAlignment="1">
      <alignment horizontal="center" wrapText="1"/>
    </xf>
    <xf numFmtId="21" fontId="55" fillId="0" borderId="63" xfId="18" applyNumberFormat="1" applyFont="1" applyFill="1" applyBorder="1" applyAlignment="1">
      <alignment horizontal="center" wrapText="1"/>
      <protection/>
    </xf>
    <xf numFmtId="1" fontId="26" fillId="0" borderId="47" xfId="0" applyNumberFormat="1" applyFont="1" applyFill="1" applyBorder="1" applyAlignment="1">
      <alignment horizontal="center" wrapText="1"/>
    </xf>
    <xf numFmtId="21" fontId="26" fillId="0" borderId="56" xfId="0" applyNumberFormat="1" applyFont="1" applyFill="1" applyBorder="1" applyAlignment="1">
      <alignment horizontal="center"/>
    </xf>
    <xf numFmtId="167" fontId="26" fillId="0" borderId="47" xfId="0" applyNumberFormat="1" applyFont="1" applyFill="1" applyBorder="1" applyAlignment="1">
      <alignment horizontal="center" wrapText="1"/>
    </xf>
    <xf numFmtId="21" fontId="55" fillId="0" borderId="64" xfId="18" applyNumberFormat="1" applyFont="1" applyFill="1" applyBorder="1" applyAlignment="1">
      <alignment horizontal="center" vertical="center"/>
      <protection/>
    </xf>
    <xf numFmtId="165" fontId="55" fillId="0" borderId="47" xfId="0" applyNumberFormat="1" applyFont="1" applyFill="1" applyBorder="1" applyAlignment="1">
      <alignment horizontal="center" wrapText="1"/>
    </xf>
    <xf numFmtId="21" fontId="55" fillId="0" borderId="13" xfId="18" applyNumberFormat="1" applyFont="1" applyFill="1" applyBorder="1" applyAlignment="1">
      <alignment wrapText="1"/>
      <protection/>
    </xf>
    <xf numFmtId="165" fontId="55" fillId="0" borderId="14" xfId="18" applyNumberFormat="1" applyFont="1" applyFill="1" applyBorder="1" applyAlignment="1">
      <alignment horizontal="center" wrapText="1"/>
      <protection/>
    </xf>
    <xf numFmtId="0" fontId="56" fillId="0" borderId="13" xfId="18" applyNumberFormat="1" applyFont="1" applyFill="1" applyBorder="1" applyAlignment="1">
      <alignment horizontal="center" wrapText="1"/>
      <protection/>
    </xf>
    <xf numFmtId="166" fontId="56" fillId="0" borderId="14" xfId="18" applyNumberFormat="1" applyFont="1" applyFill="1" applyBorder="1" applyAlignment="1">
      <alignment horizontal="center" vertical="center" wrapText="1"/>
      <protection/>
    </xf>
    <xf numFmtId="0" fontId="26" fillId="0" borderId="62" xfId="0" applyFont="1" applyFill="1" applyBorder="1" applyAlignment="1">
      <alignment horizontal="right" wrapText="1"/>
    </xf>
    <xf numFmtId="0" fontId="26" fillId="0" borderId="65" xfId="0" applyFont="1" applyFill="1" applyBorder="1" applyAlignment="1" quotePrefix="1">
      <alignment horizontal="right" wrapText="1"/>
    </xf>
    <xf numFmtId="0" fontId="26" fillId="0" borderId="30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wrapText="1"/>
    </xf>
    <xf numFmtId="21" fontId="26" fillId="3" borderId="62" xfId="0" applyNumberFormat="1" applyFont="1" applyFill="1" applyBorder="1" applyAlignment="1">
      <alignment horizontal="center" wrapText="1"/>
    </xf>
    <xf numFmtId="164" fontId="26" fillId="3" borderId="65" xfId="0" applyNumberFormat="1" applyFont="1" applyFill="1" applyBorder="1" applyAlignment="1">
      <alignment horizontal="center" wrapText="1"/>
    </xf>
    <xf numFmtId="165" fontId="26" fillId="3" borderId="33" xfId="0" applyNumberFormat="1" applyFont="1" applyFill="1" applyBorder="1" applyAlignment="1">
      <alignment horizontal="center" wrapText="1"/>
    </xf>
    <xf numFmtId="21" fontId="26" fillId="3" borderId="61" xfId="0" applyNumberFormat="1" applyFont="1" applyFill="1" applyBorder="1" applyAlignment="1">
      <alignment horizontal="center"/>
    </xf>
    <xf numFmtId="0" fontId="26" fillId="0" borderId="33" xfId="0" applyFont="1" applyFill="1" applyBorder="1" applyAlignment="1">
      <alignment wrapText="1"/>
    </xf>
    <xf numFmtId="0" fontId="26" fillId="0" borderId="17" xfId="0" applyFont="1" applyFill="1" applyBorder="1" applyAlignment="1">
      <alignment horizontal="right" wrapText="1"/>
    </xf>
    <xf numFmtId="0" fontId="26" fillId="0" borderId="17" xfId="0" applyFont="1" applyFill="1" applyBorder="1" applyAlignment="1">
      <alignment wrapText="1"/>
    </xf>
    <xf numFmtId="0" fontId="26" fillId="0" borderId="32" xfId="0" applyFont="1" applyFill="1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26" fillId="0" borderId="33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21" fontId="55" fillId="0" borderId="59" xfId="18" applyNumberFormat="1" applyFont="1" applyFill="1" applyBorder="1" applyAlignment="1">
      <alignment horizontal="center" wrapText="1"/>
      <protection/>
    </xf>
    <xf numFmtId="1" fontId="26" fillId="0" borderId="60" xfId="0" applyNumberFormat="1" applyFont="1" applyFill="1" applyBorder="1" applyAlignment="1">
      <alignment horizontal="center" wrapText="1"/>
    </xf>
    <xf numFmtId="21" fontId="26" fillId="0" borderId="61" xfId="0" applyNumberFormat="1" applyFont="1" applyFill="1" applyBorder="1" applyAlignment="1">
      <alignment horizontal="center"/>
    </xf>
    <xf numFmtId="167" fontId="26" fillId="0" borderId="60" xfId="0" applyNumberFormat="1" applyFont="1" applyFill="1" applyBorder="1" applyAlignment="1">
      <alignment horizontal="center" wrapText="1"/>
    </xf>
    <xf numFmtId="21" fontId="55" fillId="0" borderId="30" xfId="0" applyNumberFormat="1" applyFont="1" applyFill="1" applyBorder="1" applyAlignment="1">
      <alignment horizontal="center" wrapText="1"/>
    </xf>
    <xf numFmtId="165" fontId="55" fillId="0" borderId="60" xfId="0" applyNumberFormat="1" applyFont="1" applyFill="1" applyBorder="1" applyAlignment="1">
      <alignment horizontal="center" wrapText="1"/>
    </xf>
    <xf numFmtId="21" fontId="55" fillId="0" borderId="62" xfId="18" applyNumberFormat="1" applyFont="1" applyFill="1" applyBorder="1" applyAlignment="1">
      <alignment wrapText="1"/>
      <protection/>
    </xf>
    <xf numFmtId="165" fontId="55" fillId="0" borderId="33" xfId="18" applyNumberFormat="1" applyFont="1" applyFill="1" applyBorder="1" applyAlignment="1">
      <alignment horizontal="center" wrapText="1"/>
      <protection/>
    </xf>
    <xf numFmtId="0" fontId="56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/>
    </xf>
    <xf numFmtId="21" fontId="14" fillId="0" borderId="66" xfId="18" applyNumberFormat="1" applyFont="1" applyFill="1" applyBorder="1" applyAlignment="1">
      <alignment horizontal="center" wrapText="1"/>
      <protection/>
    </xf>
    <xf numFmtId="1" fontId="17" fillId="0" borderId="28" xfId="0" applyNumberFormat="1" applyFont="1" applyFill="1" applyBorder="1" applyAlignment="1">
      <alignment horizontal="center" wrapText="1"/>
    </xf>
    <xf numFmtId="21" fontId="17" fillId="0" borderId="25" xfId="0" applyNumberFormat="1" applyFont="1" applyFill="1" applyBorder="1" applyAlignment="1">
      <alignment horizontal="center"/>
    </xf>
    <xf numFmtId="21" fontId="14" fillId="0" borderId="67" xfId="18" applyNumberFormat="1" applyFont="1" applyFill="1" applyBorder="1" applyAlignment="1">
      <alignment horizontal="center" wrapText="1"/>
      <protection/>
    </xf>
    <xf numFmtId="167" fontId="17" fillId="0" borderId="28" xfId="0" applyNumberFormat="1" applyFont="1" applyFill="1" applyBorder="1" applyAlignment="1">
      <alignment horizontal="center" wrapText="1"/>
    </xf>
    <xf numFmtId="21" fontId="14" fillId="0" borderId="68" xfId="0" applyNumberFormat="1" applyFont="1" applyFill="1" applyBorder="1" applyAlignment="1">
      <alignment horizontal="center" wrapText="1"/>
    </xf>
    <xf numFmtId="165" fontId="14" fillId="0" borderId="28" xfId="0" applyNumberFormat="1" applyFont="1" applyFill="1" applyBorder="1" applyAlignment="1">
      <alignment horizontal="center" wrapText="1"/>
    </xf>
    <xf numFmtId="21" fontId="14" fillId="0" borderId="4" xfId="18" applyNumberFormat="1" applyFont="1" applyFill="1" applyBorder="1" applyAlignment="1">
      <alignment wrapText="1"/>
      <protection/>
    </xf>
    <xf numFmtId="165" fontId="14" fillId="0" borderId="5" xfId="18" applyNumberFormat="1" applyFont="1" applyFill="1" applyBorder="1" applyAlignment="1">
      <alignment horizontal="center" wrapText="1"/>
      <protection/>
    </xf>
    <xf numFmtId="0" fontId="57" fillId="0" borderId="4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/>
    </xf>
    <xf numFmtId="21" fontId="58" fillId="0" borderId="69" xfId="18" applyNumberFormat="1" applyFont="1" applyFill="1" applyBorder="1" applyAlignment="1">
      <alignment horizontal="center" wrapText="1"/>
      <protection/>
    </xf>
    <xf numFmtId="1" fontId="22" fillId="0" borderId="28" xfId="0" applyNumberFormat="1" applyFont="1" applyFill="1" applyBorder="1" applyAlignment="1">
      <alignment horizontal="center" wrapText="1"/>
    </xf>
    <xf numFmtId="21" fontId="22" fillId="0" borderId="25" xfId="0" applyNumberFormat="1" applyFont="1" applyFill="1" applyBorder="1" applyAlignment="1">
      <alignment horizontal="center"/>
    </xf>
    <xf numFmtId="21" fontId="58" fillId="0" borderId="58" xfId="18" applyNumberFormat="1" applyFont="1" applyFill="1" applyBorder="1" applyAlignment="1">
      <alignment horizontal="center" wrapText="1"/>
      <protection/>
    </xf>
    <xf numFmtId="167" fontId="22" fillId="0" borderId="28" xfId="0" applyNumberFormat="1" applyFont="1" applyFill="1" applyBorder="1" applyAlignment="1">
      <alignment horizontal="center" wrapText="1"/>
    </xf>
    <xf numFmtId="21" fontId="58" fillId="0" borderId="70" xfId="18" applyNumberFormat="1" applyFont="1" applyFill="1" applyBorder="1" applyAlignment="1">
      <alignment horizontal="center" vertical="center"/>
      <protection/>
    </xf>
    <xf numFmtId="165" fontId="58" fillId="0" borderId="28" xfId="0" applyNumberFormat="1" applyFont="1" applyFill="1" applyBorder="1" applyAlignment="1">
      <alignment horizontal="center" wrapText="1"/>
    </xf>
    <xf numFmtId="21" fontId="58" fillId="0" borderId="4" xfId="18" applyNumberFormat="1" applyFont="1" applyFill="1" applyBorder="1" applyAlignment="1">
      <alignment wrapText="1"/>
      <protection/>
    </xf>
    <xf numFmtId="165" fontId="58" fillId="0" borderId="5" xfId="18" applyNumberFormat="1" applyFont="1" applyFill="1" applyBorder="1" applyAlignment="1">
      <alignment horizontal="center" wrapText="1"/>
      <protection/>
    </xf>
    <xf numFmtId="0" fontId="59" fillId="0" borderId="7" xfId="18" applyNumberFormat="1" applyFont="1" applyFill="1" applyBorder="1" applyAlignment="1">
      <alignment horizontal="center" wrapText="1"/>
      <protection/>
    </xf>
    <xf numFmtId="166" fontId="59" fillId="0" borderId="8" xfId="1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21" fontId="22" fillId="0" borderId="0" xfId="0" applyNumberFormat="1" applyFont="1" applyFill="1" applyBorder="1" applyAlignment="1">
      <alignment/>
    </xf>
    <xf numFmtId="21" fontId="58" fillId="0" borderId="69" xfId="18" applyNumberFormat="1" applyFont="1" applyFill="1" applyBorder="1" applyAlignment="1">
      <alignment horizontal="center" vertical="center" wrapText="1"/>
      <protection/>
    </xf>
    <xf numFmtId="21" fontId="58" fillId="0" borderId="58" xfId="18" applyNumberFormat="1" applyFont="1" applyFill="1" applyBorder="1" applyAlignment="1">
      <alignment horizontal="center" vertical="center" wrapText="1"/>
      <protection/>
    </xf>
    <xf numFmtId="21" fontId="14" fillId="0" borderId="71" xfId="18" applyNumberFormat="1" applyFont="1" applyFill="1" applyBorder="1" applyAlignment="1">
      <alignment horizontal="center" wrapText="1"/>
      <protection/>
    </xf>
    <xf numFmtId="21" fontId="14" fillId="0" borderId="23" xfId="0" applyNumberFormat="1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center"/>
    </xf>
    <xf numFmtId="21" fontId="14" fillId="0" borderId="22" xfId="0" applyNumberFormat="1" applyFont="1" applyFill="1" applyBorder="1" applyAlignment="1">
      <alignment horizontal="center" wrapText="1"/>
    </xf>
    <xf numFmtId="21" fontId="14" fillId="0" borderId="71" xfId="0" applyNumberFormat="1" applyFont="1" applyFill="1" applyBorder="1" applyAlignment="1">
      <alignment horizontal="center" wrapText="1"/>
    </xf>
    <xf numFmtId="21" fontId="14" fillId="0" borderId="22" xfId="18" applyNumberFormat="1" applyFont="1" applyFill="1" applyBorder="1" applyAlignment="1">
      <alignment horizontal="center" vertical="center"/>
      <protection/>
    </xf>
    <xf numFmtId="177" fontId="14" fillId="0" borderId="4" xfId="0" applyNumberFormat="1" applyFont="1" applyFill="1" applyBorder="1" applyAlignment="1">
      <alignment/>
    </xf>
    <xf numFmtId="165" fontId="17" fillId="0" borderId="5" xfId="0" applyNumberFormat="1" applyFont="1" applyFill="1" applyBorder="1" applyAlignment="1">
      <alignment horizontal="center"/>
    </xf>
    <xf numFmtId="0" fontId="57" fillId="0" borderId="4" xfId="18" applyNumberFormat="1" applyFont="1" applyFill="1" applyBorder="1" applyAlignment="1">
      <alignment horizontal="center" wrapText="1"/>
      <protection/>
    </xf>
    <xf numFmtId="166" fontId="57" fillId="0" borderId="5" xfId="18" applyNumberFormat="1" applyFont="1" applyFill="1" applyBorder="1" applyAlignment="1">
      <alignment horizontal="center" vertical="center" wrapText="1"/>
      <protection/>
    </xf>
    <xf numFmtId="21" fontId="14" fillId="0" borderId="23" xfId="18" applyNumberFormat="1" applyFont="1" applyFill="1" applyBorder="1" applyAlignment="1">
      <alignment horizontal="center" vertical="center"/>
      <protection/>
    </xf>
    <xf numFmtId="21" fontId="14" fillId="0" borderId="7" xfId="18" applyNumberFormat="1" applyFont="1" applyFill="1" applyBorder="1" applyAlignment="1">
      <alignment wrapText="1"/>
      <protection/>
    </xf>
    <xf numFmtId="165" fontId="14" fillId="0" borderId="8" xfId="18" applyNumberFormat="1" applyFont="1" applyFill="1" applyBorder="1" applyAlignment="1">
      <alignment horizontal="center" wrapText="1"/>
      <protection/>
    </xf>
    <xf numFmtId="0" fontId="57" fillId="0" borderId="7" xfId="18" applyNumberFormat="1" applyFont="1" applyFill="1" applyBorder="1" applyAlignment="1">
      <alignment horizontal="center" wrapText="1"/>
      <protection/>
    </xf>
    <xf numFmtId="166" fontId="57" fillId="0" borderId="8" xfId="18" applyNumberFormat="1" applyFont="1" applyFill="1" applyBorder="1" applyAlignment="1">
      <alignment horizontal="center" vertical="center" wrapText="1"/>
      <protection/>
    </xf>
    <xf numFmtId="21" fontId="14" fillId="0" borderId="72" xfId="18" applyNumberFormat="1" applyFont="1" applyFill="1" applyBorder="1" applyAlignment="1">
      <alignment horizontal="center" wrapText="1"/>
      <protection/>
    </xf>
    <xf numFmtId="0" fontId="14" fillId="0" borderId="4" xfId="18" applyNumberFormat="1" applyFont="1" applyFill="1" applyBorder="1" applyAlignment="1">
      <alignment horizontal="center" wrapText="1"/>
      <protection/>
    </xf>
    <xf numFmtId="166" fontId="14" fillId="0" borderId="5" xfId="18" applyNumberFormat="1" applyFont="1" applyFill="1" applyBorder="1" applyAlignment="1">
      <alignment horizontal="center" vertical="center" wrapText="1"/>
      <protection/>
    </xf>
    <xf numFmtId="21" fontId="14" fillId="0" borderId="73" xfId="18" applyNumberFormat="1" applyFont="1" applyFill="1" applyBorder="1" applyAlignment="1">
      <alignment horizontal="center" wrapText="1"/>
      <protection/>
    </xf>
    <xf numFmtId="1" fontId="17" fillId="0" borderId="29" xfId="0" applyNumberFormat="1" applyFont="1" applyFill="1" applyBorder="1" applyAlignment="1">
      <alignment horizontal="center" wrapText="1"/>
    </xf>
    <xf numFmtId="21" fontId="17" fillId="0" borderId="24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 wrapText="1"/>
    </xf>
    <xf numFmtId="21" fontId="58" fillId="0" borderId="72" xfId="18" applyNumberFormat="1" applyFont="1" applyFill="1" applyBorder="1" applyAlignment="1">
      <alignment horizontal="center" wrapText="1"/>
      <protection/>
    </xf>
    <xf numFmtId="21" fontId="58" fillId="0" borderId="22" xfId="0" applyNumberFormat="1" applyFont="1" applyFill="1" applyBorder="1" applyAlignment="1">
      <alignment horizontal="center" wrapText="1"/>
    </xf>
    <xf numFmtId="21" fontId="58" fillId="0" borderId="7" xfId="18" applyNumberFormat="1" applyFont="1" applyFill="1" applyBorder="1" applyAlignment="1">
      <alignment wrapText="1"/>
      <protection/>
    </xf>
    <xf numFmtId="165" fontId="58" fillId="0" borderId="8" xfId="18" applyNumberFormat="1" applyFont="1" applyFill="1" applyBorder="1" applyAlignment="1">
      <alignment horizontal="center" wrapText="1"/>
      <protection/>
    </xf>
    <xf numFmtId="0" fontId="59" fillId="0" borderId="4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21" fontId="58" fillId="0" borderId="73" xfId="18" applyNumberFormat="1" applyFont="1" applyFill="1" applyBorder="1" applyAlignment="1">
      <alignment horizontal="center" wrapText="1"/>
      <protection/>
    </xf>
    <xf numFmtId="1" fontId="22" fillId="0" borderId="29" xfId="0" applyNumberFormat="1" applyFont="1" applyFill="1" applyBorder="1" applyAlignment="1">
      <alignment horizontal="center" wrapText="1"/>
    </xf>
    <xf numFmtId="21" fontId="22" fillId="0" borderId="24" xfId="0" applyNumberFormat="1" applyFont="1" applyFill="1" applyBorder="1" applyAlignment="1">
      <alignment horizontal="center"/>
    </xf>
    <xf numFmtId="21" fontId="58" fillId="0" borderId="23" xfId="0" applyNumberFormat="1" applyFont="1" applyFill="1" applyBorder="1" applyAlignment="1">
      <alignment horizontal="center" wrapText="1"/>
    </xf>
    <xf numFmtId="165" fontId="58" fillId="0" borderId="29" xfId="0" applyNumberFormat="1" applyFont="1" applyFill="1" applyBorder="1" applyAlignment="1">
      <alignment horizontal="center" wrapText="1"/>
    </xf>
    <xf numFmtId="165" fontId="58" fillId="0" borderId="8" xfId="18" applyNumberFormat="1" applyFont="1" applyFill="1" applyBorder="1" applyAlignment="1">
      <alignment horizontal="center" wrapText="1"/>
      <protection/>
    </xf>
    <xf numFmtId="21" fontId="14" fillId="0" borderId="74" xfId="18" applyNumberFormat="1" applyFont="1" applyFill="1" applyBorder="1" applyAlignment="1">
      <alignment horizontal="center" wrapText="1"/>
      <protection/>
    </xf>
    <xf numFmtId="1" fontId="17" fillId="0" borderId="75" xfId="0" applyNumberFormat="1" applyFont="1" applyFill="1" applyBorder="1" applyAlignment="1">
      <alignment horizontal="center" wrapText="1"/>
    </xf>
    <xf numFmtId="21" fontId="17" fillId="0" borderId="37" xfId="0" applyNumberFormat="1" applyFont="1" applyFill="1" applyBorder="1" applyAlignment="1">
      <alignment horizontal="center"/>
    </xf>
    <xf numFmtId="21" fontId="14" fillId="0" borderId="36" xfId="0" applyNumberFormat="1" applyFont="1" applyFill="1" applyBorder="1" applyAlignment="1">
      <alignment horizontal="center" wrapText="1"/>
    </xf>
    <xf numFmtId="165" fontId="14" fillId="0" borderId="75" xfId="0" applyNumberFormat="1" applyFont="1" applyFill="1" applyBorder="1" applyAlignment="1">
      <alignment horizontal="center" wrapText="1"/>
    </xf>
    <xf numFmtId="21" fontId="14" fillId="0" borderId="35" xfId="18" applyNumberFormat="1" applyFont="1" applyFill="1" applyBorder="1" applyAlignment="1">
      <alignment wrapText="1"/>
      <protection/>
    </xf>
    <xf numFmtId="165" fontId="14" fillId="0" borderId="38" xfId="18" applyNumberFormat="1" applyFont="1" applyFill="1" applyBorder="1" applyAlignment="1">
      <alignment horizontal="center" wrapText="1"/>
      <protection/>
    </xf>
    <xf numFmtId="0" fontId="57" fillId="0" borderId="35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17" fillId="0" borderId="75" xfId="0" applyFont="1" applyBorder="1" applyAlignment="1">
      <alignment/>
    </xf>
    <xf numFmtId="21" fontId="60" fillId="0" borderId="72" xfId="18" applyNumberFormat="1" applyFont="1" applyFill="1" applyBorder="1" applyAlignment="1">
      <alignment horizontal="center" wrapText="1"/>
      <protection/>
    </xf>
    <xf numFmtId="1" fontId="25" fillId="0" borderId="28" xfId="0" applyNumberFormat="1" applyFont="1" applyFill="1" applyBorder="1" applyAlignment="1">
      <alignment horizontal="center" wrapText="1"/>
    </xf>
    <xf numFmtId="21" fontId="25" fillId="0" borderId="25" xfId="0" applyNumberFormat="1" applyFont="1" applyFill="1" applyBorder="1" applyAlignment="1">
      <alignment horizontal="center"/>
    </xf>
    <xf numFmtId="167" fontId="25" fillId="0" borderId="28" xfId="0" applyNumberFormat="1" applyFont="1" applyFill="1" applyBorder="1" applyAlignment="1">
      <alignment horizontal="center" wrapText="1"/>
    </xf>
    <xf numFmtId="21" fontId="60" fillId="0" borderId="22" xfId="18" applyNumberFormat="1" applyFont="1" applyFill="1" applyBorder="1" applyAlignment="1">
      <alignment horizontal="center" vertical="center"/>
      <protection/>
    </xf>
    <xf numFmtId="165" fontId="60" fillId="0" borderId="22" xfId="0" applyNumberFormat="1" applyFont="1" applyFill="1" applyBorder="1" applyAlignment="1">
      <alignment horizontal="center" wrapText="1"/>
    </xf>
    <xf numFmtId="21" fontId="60" fillId="0" borderId="4" xfId="18" applyNumberFormat="1" applyFont="1" applyFill="1" applyBorder="1" applyAlignment="1">
      <alignment wrapText="1"/>
      <protection/>
    </xf>
    <xf numFmtId="165" fontId="60" fillId="0" borderId="5" xfId="18" applyNumberFormat="1" applyFont="1" applyFill="1" applyBorder="1" applyAlignment="1">
      <alignment horizontal="center" wrapText="1"/>
      <protection/>
    </xf>
    <xf numFmtId="21" fontId="61" fillId="0" borderId="25" xfId="0" applyNumberFormat="1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21" fontId="55" fillId="0" borderId="72" xfId="18" applyNumberFormat="1" applyFont="1" applyFill="1" applyBorder="1" applyAlignment="1">
      <alignment horizontal="center" wrapText="1"/>
      <protection/>
    </xf>
    <xf numFmtId="1" fontId="26" fillId="0" borderId="28" xfId="0" applyNumberFormat="1" applyFont="1" applyFill="1" applyBorder="1" applyAlignment="1">
      <alignment horizontal="center" wrapText="1"/>
    </xf>
    <xf numFmtId="21" fontId="26" fillId="0" borderId="25" xfId="0" applyNumberFormat="1" applyFont="1" applyFill="1" applyBorder="1" applyAlignment="1">
      <alignment horizontal="center"/>
    </xf>
    <xf numFmtId="167" fontId="26" fillId="0" borderId="28" xfId="0" applyNumberFormat="1" applyFont="1" applyFill="1" applyBorder="1" applyAlignment="1">
      <alignment horizontal="center" wrapText="1"/>
    </xf>
    <xf numFmtId="21" fontId="55" fillId="0" borderId="22" xfId="18" applyNumberFormat="1" applyFont="1" applyFill="1" applyBorder="1" applyAlignment="1">
      <alignment horizontal="center" vertical="center"/>
      <protection/>
    </xf>
    <xf numFmtId="165" fontId="55" fillId="0" borderId="22" xfId="0" applyNumberFormat="1" applyFont="1" applyFill="1" applyBorder="1" applyAlignment="1">
      <alignment horizontal="center" wrapText="1"/>
    </xf>
    <xf numFmtId="21" fontId="55" fillId="0" borderId="4" xfId="18" applyNumberFormat="1" applyFont="1" applyFill="1" applyBorder="1" applyAlignment="1">
      <alignment wrapText="1"/>
      <protection/>
    </xf>
    <xf numFmtId="165" fontId="55" fillId="0" borderId="5" xfId="18" applyNumberFormat="1" applyFont="1" applyFill="1" applyBorder="1" applyAlignment="1">
      <alignment horizontal="center" wrapText="1"/>
      <protection/>
    </xf>
    <xf numFmtId="21" fontId="62" fillId="0" borderId="25" xfId="0" applyNumberFormat="1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/>
    </xf>
    <xf numFmtId="0" fontId="55" fillId="0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21" fontId="60" fillId="0" borderId="66" xfId="18" applyNumberFormat="1" applyFont="1" applyFill="1" applyBorder="1" applyAlignment="1">
      <alignment horizontal="center" wrapText="1"/>
      <protection/>
    </xf>
    <xf numFmtId="1" fontId="25" fillId="0" borderId="0" xfId="0" applyNumberFormat="1" applyFont="1" applyFill="1" applyBorder="1" applyAlignment="1">
      <alignment horizontal="center" wrapText="1"/>
    </xf>
    <xf numFmtId="21" fontId="60" fillId="0" borderId="22" xfId="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horizontal="center"/>
    </xf>
    <xf numFmtId="0" fontId="25" fillId="0" borderId="0" xfId="0" applyFont="1" applyAlignment="1">
      <alignment/>
    </xf>
    <xf numFmtId="21" fontId="60" fillId="0" borderId="76" xfId="18" applyNumberFormat="1" applyFont="1" applyFill="1" applyBorder="1" applyAlignment="1">
      <alignment horizontal="center" wrapText="1"/>
      <protection/>
    </xf>
    <xf numFmtId="1" fontId="25" fillId="0" borderId="77" xfId="0" applyNumberFormat="1" applyFont="1" applyFill="1" applyBorder="1" applyAlignment="1">
      <alignment horizontal="center" wrapText="1"/>
    </xf>
    <xf numFmtId="21" fontId="25" fillId="0" borderId="31" xfId="0" applyNumberFormat="1" applyFont="1" applyFill="1" applyBorder="1" applyAlignment="1">
      <alignment horizontal="center"/>
    </xf>
    <xf numFmtId="167" fontId="25" fillId="0" borderId="77" xfId="0" applyNumberFormat="1" applyFont="1" applyFill="1" applyBorder="1" applyAlignment="1">
      <alignment horizontal="center" wrapText="1"/>
    </xf>
    <xf numFmtId="21" fontId="60" fillId="0" borderId="30" xfId="18" applyNumberFormat="1" applyFont="1" applyFill="1" applyBorder="1" applyAlignment="1">
      <alignment horizontal="center" vertical="center"/>
      <protection/>
    </xf>
    <xf numFmtId="165" fontId="60" fillId="0" borderId="30" xfId="0" applyNumberFormat="1" applyFont="1" applyFill="1" applyBorder="1" applyAlignment="1">
      <alignment horizontal="center" wrapText="1"/>
    </xf>
    <xf numFmtId="21" fontId="60" fillId="0" borderId="16" xfId="18" applyNumberFormat="1" applyFont="1" applyFill="1" applyBorder="1" applyAlignment="1">
      <alignment wrapText="1"/>
      <protection/>
    </xf>
    <xf numFmtId="165" fontId="60" fillId="0" borderId="17" xfId="18" applyNumberFormat="1" applyFont="1" applyFill="1" applyBorder="1" applyAlignment="1">
      <alignment horizontal="center" wrapText="1"/>
      <protection/>
    </xf>
    <xf numFmtId="21" fontId="61" fillId="0" borderId="31" xfId="0" applyNumberFormat="1" applyFont="1" applyFill="1" applyBorder="1" applyAlignment="1">
      <alignment horizontal="center"/>
    </xf>
    <xf numFmtId="0" fontId="63" fillId="0" borderId="16" xfId="18" applyNumberFormat="1" applyFont="1" applyFill="1" applyBorder="1" applyAlignment="1">
      <alignment horizontal="center" wrapText="1"/>
      <protection/>
    </xf>
    <xf numFmtId="166" fontId="63" fillId="0" borderId="17" xfId="18" applyNumberFormat="1" applyFont="1" applyFill="1" applyBorder="1" applyAlignment="1">
      <alignment horizontal="center" vertical="center" wrapText="1"/>
      <protection/>
    </xf>
    <xf numFmtId="0" fontId="23" fillId="2" borderId="13" xfId="0" applyFont="1" applyFill="1" applyBorder="1" applyAlignment="1">
      <alignment horizontal="right" wrapText="1"/>
    </xf>
    <xf numFmtId="0" fontId="23" fillId="2" borderId="55" xfId="0" applyFont="1" applyFill="1" applyBorder="1" applyAlignment="1" quotePrefix="1">
      <alignment horizontal="right" wrapText="1"/>
    </xf>
    <xf numFmtId="0" fontId="23" fillId="2" borderId="14" xfId="0" applyFont="1" applyFill="1" applyBorder="1" applyAlignment="1">
      <alignment horizontal="center" wrapText="1"/>
    </xf>
    <xf numFmtId="0" fontId="23" fillId="2" borderId="56" xfId="0" applyFont="1" applyFill="1" applyBorder="1" applyAlignment="1">
      <alignment wrapText="1"/>
    </xf>
    <xf numFmtId="21" fontId="23" fillId="3" borderId="13" xfId="0" applyNumberFormat="1" applyFont="1" applyFill="1" applyBorder="1" applyAlignment="1">
      <alignment horizontal="center" wrapText="1"/>
    </xf>
    <xf numFmtId="164" fontId="23" fillId="3" borderId="55" xfId="0" applyNumberFormat="1" applyFont="1" applyFill="1" applyBorder="1" applyAlignment="1">
      <alignment horizontal="center" wrapText="1"/>
    </xf>
    <xf numFmtId="165" fontId="23" fillId="3" borderId="14" xfId="0" applyNumberFormat="1" applyFont="1" applyFill="1" applyBorder="1" applyAlignment="1">
      <alignment horizontal="center" wrapText="1"/>
    </xf>
    <xf numFmtId="21" fontId="23" fillId="3" borderId="5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horizontal="right" wrapText="1"/>
    </xf>
    <xf numFmtId="0" fontId="23" fillId="0" borderId="57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 wrapText="1"/>
    </xf>
    <xf numFmtId="0" fontId="23" fillId="0" borderId="57" xfId="0" applyFont="1" applyFill="1" applyBorder="1" applyAlignment="1">
      <alignment horizontal="center" wrapText="1"/>
    </xf>
    <xf numFmtId="0" fontId="23" fillId="0" borderId="56" xfId="0" applyFont="1" applyFill="1" applyBorder="1" applyAlignment="1">
      <alignment wrapText="1"/>
    </xf>
    <xf numFmtId="21" fontId="64" fillId="0" borderId="78" xfId="18" applyNumberFormat="1" applyFont="1" applyFill="1" applyBorder="1" applyAlignment="1">
      <alignment horizontal="center" wrapText="1"/>
      <protection/>
    </xf>
    <xf numFmtId="1" fontId="23" fillId="0" borderId="47" xfId="0" applyNumberFormat="1" applyFont="1" applyFill="1" applyBorder="1" applyAlignment="1">
      <alignment horizontal="center" wrapText="1"/>
    </xf>
    <xf numFmtId="21" fontId="23" fillId="0" borderId="56" xfId="0" applyNumberFormat="1" applyFont="1" applyFill="1" applyBorder="1" applyAlignment="1">
      <alignment horizontal="center"/>
    </xf>
    <xf numFmtId="167" fontId="23" fillId="0" borderId="47" xfId="0" applyNumberFormat="1" applyFont="1" applyFill="1" applyBorder="1" applyAlignment="1">
      <alignment horizontal="center" wrapText="1"/>
    </xf>
    <xf numFmtId="21" fontId="64" fillId="0" borderId="13" xfId="18" applyNumberFormat="1" applyFont="1" applyFill="1" applyBorder="1" applyAlignment="1">
      <alignment horizontal="center" vertical="center"/>
      <protection/>
    </xf>
    <xf numFmtId="165" fontId="64" fillId="0" borderId="55" xfId="0" applyNumberFormat="1" applyFont="1" applyFill="1" applyBorder="1" applyAlignment="1">
      <alignment horizontal="center" wrapText="1"/>
    </xf>
    <xf numFmtId="21" fontId="64" fillId="0" borderId="13" xfId="18" applyNumberFormat="1" applyFont="1" applyFill="1" applyBorder="1" applyAlignment="1">
      <alignment wrapText="1"/>
      <protection/>
    </xf>
    <xf numFmtId="165" fontId="64" fillId="0" borderId="14" xfId="18" applyNumberFormat="1" applyFont="1" applyFill="1" applyBorder="1" applyAlignment="1">
      <alignment horizontal="center" wrapText="1"/>
      <protection/>
    </xf>
    <xf numFmtId="0" fontId="64" fillId="0" borderId="13" xfId="18" applyNumberFormat="1" applyFont="1" applyFill="1" applyBorder="1" applyAlignment="1">
      <alignment horizontal="center" wrapText="1"/>
      <protection/>
    </xf>
    <xf numFmtId="166" fontId="64" fillId="0" borderId="14" xfId="18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21" fontId="65" fillId="0" borderId="72" xfId="18" applyNumberFormat="1" applyFont="1" applyFill="1" applyBorder="1" applyAlignment="1">
      <alignment horizontal="center" wrapText="1"/>
      <protection/>
    </xf>
    <xf numFmtId="1" fontId="18" fillId="0" borderId="28" xfId="0" applyNumberFormat="1" applyFont="1" applyFill="1" applyBorder="1" applyAlignment="1">
      <alignment horizontal="center" wrapText="1"/>
    </xf>
    <xf numFmtId="21" fontId="18" fillId="0" borderId="24" xfId="0" applyNumberFormat="1" applyFont="1" applyFill="1" applyBorder="1" applyAlignment="1">
      <alignment horizontal="center"/>
    </xf>
    <xf numFmtId="21" fontId="65" fillId="0" borderId="73" xfId="18" applyNumberFormat="1" applyFont="1" applyFill="1" applyBorder="1" applyAlignment="1">
      <alignment horizontal="center" wrapText="1"/>
      <protection/>
    </xf>
    <xf numFmtId="1" fontId="18" fillId="0" borderId="29" xfId="0" applyNumberFormat="1" applyFont="1" applyFill="1" applyBorder="1" applyAlignment="1">
      <alignment horizontal="center" wrapText="1"/>
    </xf>
    <xf numFmtId="167" fontId="18" fillId="0" borderId="29" xfId="0" applyNumberFormat="1" applyFont="1" applyFill="1" applyBorder="1" applyAlignment="1">
      <alignment horizontal="center" wrapText="1"/>
    </xf>
    <xf numFmtId="21" fontId="65" fillId="0" borderId="7" xfId="18" applyNumberFormat="1" applyFont="1" applyFill="1" applyBorder="1" applyAlignment="1">
      <alignment horizontal="center" vertical="center"/>
      <protection/>
    </xf>
    <xf numFmtId="165" fontId="65" fillId="0" borderId="23" xfId="0" applyNumberFormat="1" applyFont="1" applyFill="1" applyBorder="1" applyAlignment="1">
      <alignment horizontal="center" wrapText="1"/>
    </xf>
    <xf numFmtId="21" fontId="65" fillId="0" borderId="7" xfId="18" applyNumberFormat="1" applyFont="1" applyFill="1" applyBorder="1" applyAlignment="1">
      <alignment wrapText="1"/>
      <protection/>
    </xf>
    <xf numFmtId="165" fontId="65" fillId="0" borderId="8" xfId="18" applyNumberFormat="1" applyFont="1" applyFill="1" applyBorder="1" applyAlignment="1">
      <alignment horizontal="center" wrapText="1"/>
      <protection/>
    </xf>
    <xf numFmtId="0" fontId="65" fillId="0" borderId="7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23" fillId="2" borderId="62" xfId="0" applyFont="1" applyFill="1" applyBorder="1" applyAlignment="1">
      <alignment horizontal="right" wrapText="1"/>
    </xf>
    <xf numFmtId="0" fontId="23" fillId="2" borderId="65" xfId="0" applyFont="1" applyFill="1" applyBorder="1" applyAlignment="1" quotePrefix="1">
      <alignment horizontal="right" wrapText="1"/>
    </xf>
    <xf numFmtId="0" fontId="23" fillId="2" borderId="65" xfId="0" applyFont="1" applyFill="1" applyBorder="1" applyAlignment="1">
      <alignment horizontal="center" wrapText="1"/>
    </xf>
    <xf numFmtId="0" fontId="23" fillId="2" borderId="61" xfId="0" applyFont="1" applyFill="1" applyBorder="1" applyAlignment="1">
      <alignment wrapText="1"/>
    </xf>
    <xf numFmtId="21" fontId="23" fillId="3" borderId="62" xfId="0" applyNumberFormat="1" applyFont="1" applyFill="1" applyBorder="1" applyAlignment="1">
      <alignment horizontal="center" wrapText="1"/>
    </xf>
    <xf numFmtId="164" fontId="23" fillId="3" borderId="65" xfId="0" applyNumberFormat="1" applyFont="1" applyFill="1" applyBorder="1" applyAlignment="1">
      <alignment horizontal="center" wrapText="1"/>
    </xf>
    <xf numFmtId="165" fontId="23" fillId="3" borderId="33" xfId="0" applyNumberFormat="1" applyFont="1" applyFill="1" applyBorder="1" applyAlignment="1">
      <alignment horizontal="center" wrapText="1"/>
    </xf>
    <xf numFmtId="21" fontId="23" fillId="3" borderId="61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wrapText="1"/>
    </xf>
    <xf numFmtId="0" fontId="23" fillId="0" borderId="33" xfId="0" applyFont="1" applyFill="1" applyBorder="1" applyAlignment="1">
      <alignment horizontal="right" wrapText="1"/>
    </xf>
    <xf numFmtId="0" fontId="23" fillId="0" borderId="34" xfId="0" applyFont="1" applyFill="1" applyBorder="1" applyAlignment="1">
      <alignment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61" xfId="0" applyFont="1" applyFill="1" applyBorder="1" applyAlignment="1">
      <alignment wrapText="1"/>
    </xf>
    <xf numFmtId="21" fontId="64" fillId="0" borderId="79" xfId="18" applyNumberFormat="1" applyFont="1" applyFill="1" applyBorder="1" applyAlignment="1">
      <alignment horizontal="center" wrapText="1"/>
      <protection/>
    </xf>
    <xf numFmtId="1" fontId="23" fillId="0" borderId="60" xfId="0" applyNumberFormat="1" applyFont="1" applyFill="1" applyBorder="1" applyAlignment="1">
      <alignment horizontal="center" wrapText="1"/>
    </xf>
    <xf numFmtId="21" fontId="23" fillId="0" borderId="61" xfId="0" applyNumberFormat="1" applyFont="1" applyFill="1" applyBorder="1" applyAlignment="1">
      <alignment horizontal="center"/>
    </xf>
    <xf numFmtId="167" fontId="23" fillId="0" borderId="60" xfId="0" applyNumberFormat="1" applyFont="1" applyFill="1" applyBorder="1" applyAlignment="1">
      <alignment horizontal="center" wrapText="1"/>
    </xf>
    <xf numFmtId="21" fontId="64" fillId="0" borderId="65" xfId="18" applyNumberFormat="1" applyFont="1" applyFill="1" applyBorder="1" applyAlignment="1">
      <alignment horizontal="center" vertical="center"/>
      <protection/>
    </xf>
    <xf numFmtId="165" fontId="64" fillId="0" borderId="60" xfId="0" applyNumberFormat="1" applyFont="1" applyFill="1" applyBorder="1" applyAlignment="1">
      <alignment horizontal="center" wrapText="1"/>
    </xf>
    <xf numFmtId="21" fontId="64" fillId="0" borderId="62" xfId="18" applyNumberFormat="1" applyFont="1" applyFill="1" applyBorder="1" applyAlignment="1">
      <alignment wrapText="1"/>
      <protection/>
    </xf>
    <xf numFmtId="165" fontId="64" fillId="0" borderId="33" xfId="18" applyNumberFormat="1" applyFont="1" applyFill="1" applyBorder="1" applyAlignment="1">
      <alignment horizontal="center" wrapText="1"/>
      <protection/>
    </xf>
    <xf numFmtId="0" fontId="66" fillId="0" borderId="62" xfId="18" applyNumberFormat="1" applyFont="1" applyFill="1" applyBorder="1" applyAlignment="1">
      <alignment horizontal="center" wrapText="1"/>
      <protection/>
    </xf>
    <xf numFmtId="166" fontId="66" fillId="0" borderId="33" xfId="18" applyNumberFormat="1" applyFont="1" applyFill="1" applyBorder="1" applyAlignment="1">
      <alignment horizontal="center" vertical="center" wrapText="1"/>
      <protection/>
    </xf>
    <xf numFmtId="21" fontId="64" fillId="0" borderId="72" xfId="18" applyNumberFormat="1" applyFont="1" applyFill="1" applyBorder="1" applyAlignment="1">
      <alignment horizontal="center" wrapText="1"/>
      <protection/>
    </xf>
    <xf numFmtId="1" fontId="23" fillId="0" borderId="28" xfId="0" applyNumberFormat="1" applyFont="1" applyFill="1" applyBorder="1" applyAlignment="1">
      <alignment horizontal="center" wrapText="1"/>
    </xf>
    <xf numFmtId="21" fontId="23" fillId="0" borderId="25" xfId="0" applyNumberFormat="1" applyFont="1" applyFill="1" applyBorder="1" applyAlignment="1">
      <alignment horizontal="center"/>
    </xf>
    <xf numFmtId="167" fontId="23" fillId="0" borderId="28" xfId="0" applyNumberFormat="1" applyFont="1" applyFill="1" applyBorder="1" applyAlignment="1">
      <alignment horizontal="center" wrapText="1"/>
    </xf>
    <xf numFmtId="21" fontId="64" fillId="0" borderId="22" xfId="18" applyNumberFormat="1" applyFont="1" applyFill="1" applyBorder="1" applyAlignment="1">
      <alignment horizontal="center" vertical="center"/>
      <protection/>
    </xf>
    <xf numFmtId="165" fontId="64" fillId="0" borderId="28" xfId="0" applyNumberFormat="1" applyFont="1" applyFill="1" applyBorder="1" applyAlignment="1">
      <alignment horizontal="center" wrapText="1"/>
    </xf>
    <xf numFmtId="21" fontId="64" fillId="0" borderId="4" xfId="18" applyNumberFormat="1" applyFont="1" applyFill="1" applyBorder="1" applyAlignment="1">
      <alignment wrapText="1"/>
      <protection/>
    </xf>
    <xf numFmtId="165" fontId="64" fillId="0" borderId="5" xfId="18" applyNumberFormat="1" applyFont="1" applyFill="1" applyBorder="1" applyAlignment="1">
      <alignment horizontal="center" wrapText="1"/>
      <protection/>
    </xf>
    <xf numFmtId="0" fontId="64" fillId="0" borderId="4" xfId="0" applyFont="1" applyFill="1" applyBorder="1" applyAlignment="1">
      <alignment horizontal="center"/>
    </xf>
    <xf numFmtId="0" fontId="64" fillId="0" borderId="5" xfId="0" applyFont="1" applyFill="1" applyBorder="1" applyAlignment="1">
      <alignment horizontal="center"/>
    </xf>
    <xf numFmtId="21" fontId="18" fillId="0" borderId="25" xfId="0" applyNumberFormat="1" applyFont="1" applyFill="1" applyBorder="1" applyAlignment="1">
      <alignment horizontal="center"/>
    </xf>
    <xf numFmtId="21" fontId="65" fillId="0" borderId="22" xfId="18" applyNumberFormat="1" applyFont="1" applyFill="1" applyBorder="1" applyAlignment="1">
      <alignment horizontal="center" vertical="center"/>
      <protection/>
    </xf>
    <xf numFmtId="165" fontId="65" fillId="0" borderId="28" xfId="0" applyNumberFormat="1" applyFont="1" applyFill="1" applyBorder="1" applyAlignment="1">
      <alignment horizontal="center" wrapText="1"/>
    </xf>
    <xf numFmtId="21" fontId="65" fillId="0" borderId="4" xfId="18" applyNumberFormat="1" applyFont="1" applyFill="1" applyBorder="1" applyAlignment="1">
      <alignment wrapText="1"/>
      <protection/>
    </xf>
    <xf numFmtId="165" fontId="65" fillId="0" borderId="5" xfId="18" applyNumberFormat="1" applyFont="1" applyFill="1" applyBorder="1" applyAlignment="1">
      <alignment horizontal="center" wrapText="1"/>
      <protection/>
    </xf>
    <xf numFmtId="0" fontId="65" fillId="0" borderId="4" xfId="18" applyNumberFormat="1" applyFont="1" applyFill="1" applyBorder="1" applyAlignment="1">
      <alignment horizontal="center" wrapText="1"/>
      <protection/>
    </xf>
    <xf numFmtId="166" fontId="65" fillId="0" borderId="5" xfId="18" applyNumberFormat="1" applyFont="1" applyFill="1" applyBorder="1" applyAlignment="1">
      <alignment horizontal="center" vertical="center" wrapText="1"/>
      <protection/>
    </xf>
    <xf numFmtId="21" fontId="65" fillId="0" borderId="80" xfId="18" applyNumberFormat="1" applyFont="1" applyFill="1" applyBorder="1" applyAlignment="1">
      <alignment horizontal="center" wrapText="1"/>
      <protection/>
    </xf>
    <xf numFmtId="167" fontId="18" fillId="0" borderId="28" xfId="0" applyNumberFormat="1" applyFont="1" applyFill="1" applyBorder="1" applyAlignment="1">
      <alignment horizontal="center" wrapText="1"/>
    </xf>
    <xf numFmtId="0" fontId="65" fillId="0" borderId="4" xfId="0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21" fontId="64" fillId="0" borderId="67" xfId="18" applyNumberFormat="1" applyFont="1" applyFill="1" applyBorder="1" applyAlignment="1">
      <alignment horizontal="center" wrapText="1"/>
      <protection/>
    </xf>
    <xf numFmtId="167" fontId="23" fillId="0" borderId="29" xfId="0" applyNumberFormat="1" applyFont="1" applyFill="1" applyBorder="1" applyAlignment="1">
      <alignment horizontal="center" wrapText="1"/>
    </xf>
    <xf numFmtId="21" fontId="23" fillId="0" borderId="24" xfId="0" applyNumberFormat="1" applyFont="1" applyFill="1" applyBorder="1" applyAlignment="1">
      <alignment horizontal="center"/>
    </xf>
    <xf numFmtId="21" fontId="64" fillId="0" borderId="7" xfId="18" applyNumberFormat="1" applyFont="1" applyFill="1" applyBorder="1" applyAlignment="1">
      <alignment wrapText="1"/>
      <protection/>
    </xf>
    <xf numFmtId="165" fontId="64" fillId="0" borderId="8" xfId="18" applyNumberFormat="1" applyFont="1" applyFill="1" applyBorder="1" applyAlignment="1">
      <alignment horizontal="center" wrapText="1"/>
      <protection/>
    </xf>
    <xf numFmtId="0" fontId="64" fillId="0" borderId="4" xfId="18" applyNumberFormat="1" applyFont="1" applyFill="1" applyBorder="1" applyAlignment="1">
      <alignment horizontal="center" wrapText="1"/>
      <protection/>
    </xf>
    <xf numFmtId="166" fontId="64" fillId="0" borderId="5" xfId="18" applyNumberFormat="1" applyFont="1" applyFill="1" applyBorder="1" applyAlignment="1">
      <alignment horizontal="center" vertical="center" wrapText="1"/>
      <protection/>
    </xf>
    <xf numFmtId="0" fontId="64" fillId="0" borderId="7" xfId="0" applyFont="1" applyFill="1" applyBorder="1" applyAlignment="1">
      <alignment horizontal="center"/>
    </xf>
    <xf numFmtId="0" fontId="64" fillId="0" borderId="8" xfId="0" applyFont="1" applyFill="1" applyBorder="1" applyAlignment="1">
      <alignment horizontal="center"/>
    </xf>
    <xf numFmtId="0" fontId="64" fillId="0" borderId="7" xfId="18" applyNumberFormat="1" applyFont="1" applyFill="1" applyBorder="1" applyAlignment="1">
      <alignment horizontal="center" wrapText="1"/>
      <protection/>
    </xf>
    <xf numFmtId="166" fontId="64" fillId="0" borderId="8" xfId="18" applyNumberFormat="1" applyFont="1" applyFill="1" applyBorder="1" applyAlignment="1">
      <alignment horizontal="center" vertical="center" wrapText="1"/>
      <protection/>
    </xf>
    <xf numFmtId="21" fontId="64" fillId="0" borderId="73" xfId="18" applyNumberFormat="1" applyFont="1" applyFill="1" applyBorder="1" applyAlignment="1">
      <alignment horizontal="center" wrapText="1"/>
      <protection/>
    </xf>
    <xf numFmtId="1" fontId="23" fillId="0" borderId="29" xfId="0" applyNumberFormat="1" applyFont="1" applyFill="1" applyBorder="1" applyAlignment="1">
      <alignment horizontal="center" wrapText="1"/>
    </xf>
    <xf numFmtId="21" fontId="64" fillId="0" borderId="23" xfId="18" applyNumberFormat="1" applyFont="1" applyFill="1" applyBorder="1" applyAlignment="1">
      <alignment horizontal="center" vertical="center"/>
      <protection/>
    </xf>
    <xf numFmtId="165" fontId="64" fillId="0" borderId="29" xfId="0" applyNumberFormat="1" applyFont="1" applyFill="1" applyBorder="1" applyAlignment="1">
      <alignment horizontal="center" wrapText="1"/>
    </xf>
    <xf numFmtId="0" fontId="66" fillId="0" borderId="7" xfId="18" applyNumberFormat="1" applyFont="1" applyFill="1" applyBorder="1" applyAlignment="1">
      <alignment horizontal="center" wrapText="1"/>
      <protection/>
    </xf>
    <xf numFmtId="166" fontId="66" fillId="0" borderId="8" xfId="18" applyNumberFormat="1" applyFont="1" applyFill="1" applyBorder="1" applyAlignment="1">
      <alignment horizontal="center" vertical="center" wrapText="1"/>
      <protection/>
    </xf>
    <xf numFmtId="21" fontId="64" fillId="0" borderId="22" xfId="0" applyNumberFormat="1" applyFont="1" applyFill="1" applyBorder="1" applyAlignment="1">
      <alignment horizontal="center" wrapText="1"/>
    </xf>
    <xf numFmtId="0" fontId="67" fillId="0" borderId="4" xfId="18" applyNumberFormat="1" applyFont="1" applyFill="1" applyBorder="1" applyAlignment="1">
      <alignment horizontal="center" wrapText="1"/>
      <protection/>
    </xf>
    <xf numFmtId="166" fontId="67" fillId="0" borderId="5" xfId="18" applyNumberFormat="1" applyFont="1" applyFill="1" applyBorder="1" applyAlignment="1">
      <alignment horizontal="center" vertical="center" wrapText="1"/>
      <protection/>
    </xf>
    <xf numFmtId="21" fontId="65" fillId="0" borderId="22" xfId="0" applyNumberFormat="1" applyFont="1" applyFill="1" applyBorder="1" applyAlignment="1">
      <alignment horizontal="center" wrapText="1"/>
    </xf>
    <xf numFmtId="0" fontId="67" fillId="0" borderId="4" xfId="0" applyFont="1" applyFill="1" applyBorder="1" applyAlignment="1">
      <alignment horizontal="center"/>
    </xf>
    <xf numFmtId="0" fontId="67" fillId="0" borderId="5" xfId="0" applyFont="1" applyFill="1" applyBorder="1" applyAlignment="1">
      <alignment horizontal="center"/>
    </xf>
    <xf numFmtId="21" fontId="64" fillId="0" borderId="81" xfId="18" applyNumberFormat="1" applyFont="1" applyFill="1" applyBorder="1" applyAlignment="1">
      <alignment horizontal="center" wrapText="1"/>
      <protection/>
    </xf>
    <xf numFmtId="1" fontId="23" fillId="0" borderId="82" xfId="0" applyNumberFormat="1" applyFont="1" applyFill="1" applyBorder="1" applyAlignment="1">
      <alignment horizontal="center" wrapText="1"/>
    </xf>
    <xf numFmtId="21" fontId="23" fillId="0" borderId="83" xfId="0" applyNumberFormat="1" applyFont="1" applyFill="1" applyBorder="1" applyAlignment="1">
      <alignment horizontal="center"/>
    </xf>
    <xf numFmtId="21" fontId="64" fillId="0" borderId="76" xfId="18" applyNumberFormat="1" applyFont="1" applyFill="1" applyBorder="1" applyAlignment="1">
      <alignment horizontal="center" wrapText="1"/>
      <protection/>
    </xf>
    <xf numFmtId="1" fontId="23" fillId="0" borderId="77" xfId="0" applyNumberFormat="1" applyFont="1" applyFill="1" applyBorder="1" applyAlignment="1">
      <alignment horizontal="center" wrapText="1"/>
    </xf>
    <xf numFmtId="21" fontId="23" fillId="0" borderId="31" xfId="0" applyNumberFormat="1" applyFont="1" applyFill="1" applyBorder="1" applyAlignment="1">
      <alignment horizontal="center"/>
    </xf>
    <xf numFmtId="21" fontId="64" fillId="0" borderId="30" xfId="0" applyNumberFormat="1" applyFont="1" applyFill="1" applyBorder="1" applyAlignment="1">
      <alignment horizontal="center" wrapText="1"/>
    </xf>
    <xf numFmtId="165" fontId="64" fillId="0" borderId="77" xfId="0" applyNumberFormat="1" applyFont="1" applyFill="1" applyBorder="1" applyAlignment="1">
      <alignment horizontal="center" wrapText="1"/>
    </xf>
    <xf numFmtId="21" fontId="64" fillId="0" borderId="16" xfId="18" applyNumberFormat="1" applyFont="1" applyFill="1" applyBorder="1" applyAlignment="1">
      <alignment wrapText="1"/>
      <protection/>
    </xf>
    <xf numFmtId="165" fontId="64" fillId="0" borderId="17" xfId="18" applyNumberFormat="1" applyFont="1" applyFill="1" applyBorder="1" applyAlignment="1">
      <alignment horizontal="center" wrapText="1"/>
      <protection/>
    </xf>
    <xf numFmtId="0" fontId="64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8" fillId="4" borderId="68" xfId="0" applyFont="1" applyFill="1" applyBorder="1" applyAlignment="1">
      <alignment/>
    </xf>
    <xf numFmtId="46" fontId="69" fillId="3" borderId="33" xfId="0" applyNumberFormat="1" applyFont="1" applyFill="1" applyBorder="1" applyAlignment="1">
      <alignment horizontal="center"/>
    </xf>
    <xf numFmtId="164" fontId="69" fillId="3" borderId="33" xfId="0" applyNumberFormat="1" applyFont="1" applyFill="1" applyBorder="1" applyAlignment="1">
      <alignment horizontal="center"/>
    </xf>
    <xf numFmtId="1" fontId="69" fillId="3" borderId="33" xfId="0" applyNumberFormat="1" applyFont="1" applyFill="1" applyBorder="1" applyAlignment="1">
      <alignment horizontal="center"/>
    </xf>
    <xf numFmtId="21" fontId="69" fillId="3" borderId="33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/>
    </xf>
    <xf numFmtId="0" fontId="18" fillId="0" borderId="40" xfId="0" applyFont="1" applyFill="1" applyBorder="1" applyAlignment="1">
      <alignment horizontal="right"/>
    </xf>
    <xf numFmtId="0" fontId="18" fillId="0" borderId="42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46" fontId="16" fillId="3" borderId="13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21" fontId="69" fillId="3" borderId="56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46" fontId="19" fillId="3" borderId="62" xfId="0" applyNumberFormat="1" applyFont="1" applyFill="1" applyBorder="1" applyAlignment="1">
      <alignment horizontal="center"/>
    </xf>
    <xf numFmtId="1" fontId="16" fillId="3" borderId="33" xfId="0" applyNumberFormat="1" applyFont="1" applyFill="1" applyBorder="1" applyAlignment="1">
      <alignment horizontal="center"/>
    </xf>
    <xf numFmtId="21" fontId="21" fillId="3" borderId="6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6" borderId="0" xfId="0" applyFont="1" applyFill="1" applyAlignment="1">
      <alignment/>
    </xf>
    <xf numFmtId="0" fontId="17" fillId="6" borderId="0" xfId="0" applyFont="1" applyFill="1" applyAlignment="1">
      <alignment horizontal="center"/>
    </xf>
    <xf numFmtId="46" fontId="69" fillId="0" borderId="0" xfId="0" applyNumberFormat="1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45" xfId="0" applyFont="1" applyBorder="1" applyAlignment="1">
      <alignment/>
    </xf>
    <xf numFmtId="0" fontId="16" fillId="0" borderId="53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3" borderId="8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right"/>
    </xf>
    <xf numFmtId="46" fontId="17" fillId="3" borderId="7" xfId="0" applyNumberFormat="1" applyFont="1" applyFill="1" applyBorder="1" applyAlignment="1">
      <alignment horizontal="center"/>
    </xf>
    <xf numFmtId="1" fontId="17" fillId="3" borderId="8" xfId="0" applyNumberFormat="1" applyFont="1" applyFill="1" applyBorder="1" applyAlignment="1">
      <alignment horizontal="center"/>
    </xf>
    <xf numFmtId="21" fontId="21" fillId="3" borderId="24" xfId="0" applyNumberFormat="1" applyFont="1" applyFill="1" applyBorder="1" applyAlignment="1">
      <alignment horizontal="center"/>
    </xf>
    <xf numFmtId="167" fontId="17" fillId="3" borderId="8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4" fontId="17" fillId="0" borderId="85" xfId="0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4" fontId="69" fillId="0" borderId="0" xfId="0" applyNumberFormat="1" applyFont="1" applyFill="1" applyBorder="1" applyAlignment="1">
      <alignment horizontal="center"/>
    </xf>
    <xf numFmtId="164" fontId="69" fillId="0" borderId="86" xfId="0" applyNumberFormat="1" applyFont="1" applyFill="1" applyBorder="1" applyAlignment="1">
      <alignment horizontal="center"/>
    </xf>
    <xf numFmtId="164" fontId="69" fillId="0" borderId="29" xfId="0" applyNumberFormat="1" applyFont="1" applyFill="1" applyBorder="1" applyAlignment="1">
      <alignment horizontal="center"/>
    </xf>
    <xf numFmtId="1" fontId="69" fillId="0" borderId="29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3" borderId="87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46" fontId="17" fillId="2" borderId="16" xfId="0" applyNumberFormat="1" applyFont="1" applyFill="1" applyBorder="1" applyAlignment="1">
      <alignment horizontal="center"/>
    </xf>
    <xf numFmtId="1" fontId="17" fillId="2" borderId="17" xfId="0" applyNumberFormat="1" applyFont="1" applyFill="1" applyBorder="1" applyAlignment="1">
      <alignment horizontal="center"/>
    </xf>
    <xf numFmtId="21" fontId="21" fillId="2" borderId="31" xfId="0" applyNumberFormat="1" applyFont="1" applyFill="1" applyBorder="1" applyAlignment="1">
      <alignment horizontal="center"/>
    </xf>
    <xf numFmtId="167" fontId="17" fillId="2" borderId="17" xfId="0" applyNumberFormat="1" applyFont="1" applyFill="1" applyBorder="1" applyAlignment="1">
      <alignment horizontal="center"/>
    </xf>
    <xf numFmtId="164" fontId="71" fillId="0" borderId="86" xfId="0" applyNumberFormat="1" applyFont="1" applyFill="1" applyBorder="1" applyAlignment="1">
      <alignment horizontal="center"/>
    </xf>
    <xf numFmtId="164" fontId="71" fillId="0" borderId="29" xfId="0" applyNumberFormat="1" applyFont="1" applyFill="1" applyBorder="1" applyAlignment="1">
      <alignment horizontal="center"/>
    </xf>
    <xf numFmtId="1" fontId="71" fillId="0" borderId="29" xfId="0" applyNumberFormat="1" applyFont="1" applyFill="1" applyBorder="1" applyAlignment="1">
      <alignment horizontal="center"/>
    </xf>
    <xf numFmtId="0" fontId="71" fillId="0" borderId="7" xfId="0" applyFont="1" applyBorder="1" applyAlignment="1">
      <alignment horizontal="right"/>
    </xf>
    <xf numFmtId="0" fontId="71" fillId="0" borderId="8" xfId="0" applyFont="1" applyBorder="1" applyAlignment="1">
      <alignment horizontal="center"/>
    </xf>
    <xf numFmtId="1" fontId="71" fillId="0" borderId="8" xfId="0" applyNumberFormat="1" applyFont="1" applyBorder="1" applyAlignment="1">
      <alignment horizontal="center"/>
    </xf>
    <xf numFmtId="0" fontId="71" fillId="0" borderId="9" xfId="0" applyFont="1" applyBorder="1" applyAlignment="1">
      <alignment horizontal="center"/>
    </xf>
    <xf numFmtId="0" fontId="71" fillId="3" borderId="8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6" fontId="18" fillId="0" borderId="0" xfId="0" applyNumberFormat="1" applyFont="1" applyFill="1" applyBorder="1" applyAlignment="1">
      <alignment horizontal="left"/>
    </xf>
    <xf numFmtId="21" fontId="72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1" fontId="21" fillId="0" borderId="0" xfId="0" applyNumberFormat="1" applyFont="1" applyFill="1" applyBorder="1" applyAlignment="1">
      <alignment horizontal="center"/>
    </xf>
    <xf numFmtId="46" fontId="16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46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21" fontId="49" fillId="0" borderId="0" xfId="0" applyNumberFormat="1" applyFont="1" applyFill="1" applyBorder="1" applyAlignment="1">
      <alignment horizontal="center"/>
    </xf>
    <xf numFmtId="164" fontId="17" fillId="0" borderId="86" xfId="0" applyNumberFormat="1" applyFont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1" fontId="16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 quotePrefix="1">
      <alignment horizontal="center"/>
    </xf>
    <xf numFmtId="1" fontId="16" fillId="0" borderId="24" xfId="0" applyNumberFormat="1" applyFont="1" applyBorder="1" applyAlignment="1">
      <alignment horizontal="center"/>
    </xf>
    <xf numFmtId="0" fontId="16" fillId="3" borderId="87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46" fontId="23" fillId="0" borderId="0" xfId="0" applyNumberFormat="1" applyFont="1" applyFill="1" applyBorder="1" applyAlignment="1">
      <alignment horizontal="left"/>
    </xf>
    <xf numFmtId="20" fontId="19" fillId="0" borderId="8" xfId="0" applyNumberFormat="1" applyFont="1" applyBorder="1" applyAlignment="1">
      <alignment horizontal="center"/>
    </xf>
    <xf numFmtId="20" fontId="19" fillId="3" borderId="87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74" fillId="0" borderId="85" xfId="0" applyNumberFormat="1" applyFont="1" applyBorder="1" applyAlignment="1">
      <alignment horizontal="center"/>
    </xf>
    <xf numFmtId="164" fontId="74" fillId="0" borderId="60" xfId="0" applyNumberFormat="1" applyFont="1" applyBorder="1" applyAlignment="1">
      <alignment horizontal="center"/>
    </xf>
    <xf numFmtId="0" fontId="74" fillId="0" borderId="60" xfId="0" applyFont="1" applyBorder="1" applyAlignment="1">
      <alignment horizontal="center"/>
    </xf>
    <xf numFmtId="0" fontId="75" fillId="0" borderId="62" xfId="0" applyFont="1" applyBorder="1" applyAlignment="1">
      <alignment horizontal="right"/>
    </xf>
    <xf numFmtId="0" fontId="75" fillId="0" borderId="33" xfId="0" applyFont="1" applyBorder="1" applyAlignment="1">
      <alignment horizontal="center"/>
    </xf>
    <xf numFmtId="0" fontId="75" fillId="0" borderId="33" xfId="0" applyFont="1" applyFill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3" borderId="88" xfId="0" applyFont="1" applyFill="1" applyBorder="1" applyAlignment="1">
      <alignment horizontal="center"/>
    </xf>
    <xf numFmtId="0" fontId="76" fillId="0" borderId="0" xfId="0" applyFont="1" applyAlignment="1">
      <alignment/>
    </xf>
    <xf numFmtId="164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3" borderId="0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165" fontId="16" fillId="0" borderId="24" xfId="0" applyNumberFormat="1" applyFont="1" applyBorder="1" applyAlignment="1">
      <alignment horizontal="center"/>
    </xf>
    <xf numFmtId="20" fontId="19" fillId="0" borderId="24" xfId="0" applyNumberFormat="1" applyFont="1" applyBorder="1" applyAlignment="1">
      <alignment horizontal="center"/>
    </xf>
    <xf numFmtId="0" fontId="16" fillId="0" borderId="60" xfId="0" applyFont="1" applyFill="1" applyBorder="1" applyAlignment="1">
      <alignment wrapText="1"/>
    </xf>
    <xf numFmtId="0" fontId="51" fillId="5" borderId="89" xfId="0" applyFont="1" applyFill="1" applyBorder="1" applyAlignment="1">
      <alignment horizontal="center" wrapText="1"/>
    </xf>
    <xf numFmtId="0" fontId="49" fillId="0" borderId="26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4" fillId="0" borderId="57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0" fontId="17" fillId="0" borderId="45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0" fillId="0" borderId="0" xfId="0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III ZIMOWY MARATON NA RATY DOBRODZIEŃ 2011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7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'[1]III_ZIMNAR_2011_Dobrodzien'!$I$65</c:f>
              <c:strCache>
                <c:ptCount val="1"/>
                <c:pt idx="0">
                  <c:v>2011-Osobostarty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'[1]III_ZIMNAR_2011_Dobrodzien'!$J$65:$Q$65</c:f>
              <c:numCache>
                <c:ptCount val="8"/>
                <c:pt idx="0">
                  <c:v>36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39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'[1]III_ZIMNAR_2011_Dobrodzien'!$I$66</c:f>
              <c:strCache>
                <c:ptCount val="1"/>
                <c:pt idx="0">
                  <c:v>w tym :        Kobiety (22)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'[1]III_ZIMNAR_2011_Dobrodzien'!$J$66:$Q$66</c:f>
              <c:numCache>
                <c:ptCount val="8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'[1]III_ZIMNAR_2011_Dobrodzien'!$I$70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'[1]III_ZIMNAR_2011_Dobrodzien'!$J$70:$Q$70</c:f>
              <c:numCache>
                <c:ptCount val="8"/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'[1]III_ZIMNAR_2011_Dobrodzien'!$J$72:$Q$72</c:f>
              <c:numCache>
                <c:ptCount val="8"/>
              </c:numCache>
            </c:numRef>
          </c:val>
        </c:ser>
        <c:ser>
          <c:idx val="4"/>
          <c:order val="4"/>
          <c:tx>
            <c:strRef>
              <c:f>'[1]III_ZIMNAR_2011_Dobrodzien'!$I$67</c:f>
              <c:strCache>
                <c:ptCount val="1"/>
                <c:pt idx="0">
                  <c:v>Nordic Walking (23)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'[1]III_ZIMNAR_2011_Dobrodzien'!$J$67:$Q$67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</c:ser>
        <c:axId val="54492466"/>
        <c:axId val="20670147"/>
      </c:barChart>
      <c:catAx>
        <c:axId val="54492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0670147"/>
        <c:crosses val="autoZero"/>
        <c:auto val="1"/>
        <c:lblOffset val="100"/>
        <c:noMultiLvlLbl val="0"/>
      </c:catAx>
      <c:valAx>
        <c:axId val="20670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4492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III Zimowy Maraton na Raty DOBRODZIEŃ  2011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0425"/>
          <c:w val="0.956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'[1]III_ZIMNAR_2011_Dobrodzien'!$I$68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'[1]III_ZIMNAR_2011_Dobrodzien'!$J$68:$Q$68</c:f>
              <c:numCache>
                <c:ptCount val="8"/>
                <c:pt idx="0">
                  <c:v>216</c:v>
                </c:pt>
                <c:pt idx="1">
                  <c:v>204</c:v>
                </c:pt>
                <c:pt idx="2">
                  <c:v>216</c:v>
                </c:pt>
                <c:pt idx="3">
                  <c:v>222</c:v>
                </c:pt>
                <c:pt idx="4">
                  <c:v>234</c:v>
                </c:pt>
                <c:pt idx="5">
                  <c:v>198</c:v>
                </c:pt>
                <c:pt idx="6">
                  <c:v>210.62999999999985</c:v>
                </c:pt>
                <c:pt idx="7">
                  <c:v>210</c:v>
                </c:pt>
              </c:numCache>
            </c:numRef>
          </c:val>
        </c:ser>
        <c:axId val="51813596"/>
        <c:axId val="63669181"/>
      </c:barChart>
      <c:catAx>
        <c:axId val="5181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63669181"/>
        <c:crosses val="autoZero"/>
        <c:auto val="1"/>
        <c:lblOffset val="100"/>
        <c:noMultiLvlLbl val="0"/>
      </c:catAx>
      <c:valAx>
        <c:axId val="6366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1813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III Zimowy Maraton na Raty DOBRODZIEŃ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9"/>
          <c:w val="0.963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'[1]III_ZIMNAR_2011_Dobrodzien'!$I$69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'[1]III_ZIMNAR_2011_Dobrodzien'!$J$69:$Q$69</c:f>
              <c:numCache>
                <c:ptCount val="8"/>
                <c:pt idx="0">
                  <c:v>0.2659722222222222</c:v>
                </c:pt>
                <c:pt idx="1">
                  <c:v>0.25416666666666665</c:v>
                </c:pt>
                <c:pt idx="2">
                  <c:v>0.2833333333333333</c:v>
                </c:pt>
                <c:pt idx="3">
                  <c:v>0.2673611111111111</c:v>
                </c:pt>
                <c:pt idx="4">
                  <c:v>0.2604166666666667</c:v>
                </c:pt>
                <c:pt idx="5">
                  <c:v>0.2347222222222222</c:v>
                </c:pt>
                <c:pt idx="6">
                  <c:v>0.25</c:v>
                </c:pt>
                <c:pt idx="7">
                  <c:v>0.23958333333333334</c:v>
                </c:pt>
              </c:numCache>
            </c:numRef>
          </c:val>
        </c:ser>
        <c:axId val="36151718"/>
        <c:axId val="56930007"/>
      </c:barChart>
      <c:catAx>
        <c:axId val="3615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/>
            </a:pPr>
          </a:p>
        </c:txPr>
        <c:crossAx val="56930007"/>
        <c:crosses val="autoZero"/>
        <c:auto val="1"/>
        <c:lblOffset val="100"/>
        <c:noMultiLvlLbl val="0"/>
      </c:catAx>
      <c:valAx>
        <c:axId val="5693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/>
            </a:pPr>
          </a:p>
        </c:txPr>
        <c:crossAx val="36151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90</xdr:row>
      <xdr:rowOff>114300</xdr:rowOff>
    </xdr:from>
    <xdr:to>
      <xdr:col>33</xdr:col>
      <xdr:colOff>9525</xdr:colOff>
      <xdr:row>118</xdr:row>
      <xdr:rowOff>123825</xdr:rowOff>
    </xdr:to>
    <xdr:graphicFrame>
      <xdr:nvGraphicFramePr>
        <xdr:cNvPr id="1" name="Chart 1"/>
        <xdr:cNvGraphicFramePr/>
      </xdr:nvGraphicFramePr>
      <xdr:xfrm>
        <a:off x="47625" y="14344650"/>
        <a:ext cx="16983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19050</xdr:rowOff>
    </xdr:from>
    <xdr:to>
      <xdr:col>33</xdr:col>
      <xdr:colOff>28575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0" y="19107150"/>
        <a:ext cx="17049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32</xdr:col>
      <xdr:colOff>314325</xdr:colOff>
      <xdr:row>176</xdr:row>
      <xdr:rowOff>9525</xdr:rowOff>
    </xdr:to>
    <xdr:graphicFrame>
      <xdr:nvGraphicFramePr>
        <xdr:cNvPr id="3" name="Chart 3"/>
        <xdr:cNvGraphicFramePr/>
      </xdr:nvGraphicFramePr>
      <xdr:xfrm>
        <a:off x="0" y="23622000"/>
        <a:ext cx="170021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I_ZIMNAR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5"/>
      <sheetName val="Etap_6"/>
      <sheetName val="Etap_7"/>
      <sheetName val="Etap_EXTRA"/>
      <sheetName val="III_ZIMNAR_2011_Dobrodzien"/>
      <sheetName val="dane_na_dyplom_ZIMNAR_2011"/>
      <sheetName val="protokol_meta"/>
    </sheetNames>
    <sheetDataSet>
      <sheetData sheetId="8">
        <row r="65">
          <cell r="I65" t="str">
            <v>2011-Osobostarty ogółem</v>
          </cell>
          <cell r="J65">
            <v>36</v>
          </cell>
          <cell r="K65">
            <v>34</v>
          </cell>
          <cell r="L65">
            <v>36</v>
          </cell>
          <cell r="M65">
            <v>37</v>
          </cell>
          <cell r="N65">
            <v>39</v>
          </cell>
          <cell r="O65">
            <v>33</v>
          </cell>
          <cell r="P65">
            <v>34</v>
          </cell>
          <cell r="Q65">
            <v>34</v>
          </cell>
        </row>
        <row r="66">
          <cell r="I66" t="str">
            <v>w tym :        Kobiety (22)</v>
          </cell>
          <cell r="J66">
            <v>12</v>
          </cell>
          <cell r="K66">
            <v>12</v>
          </cell>
          <cell r="L66">
            <v>14</v>
          </cell>
          <cell r="M66">
            <v>15</v>
          </cell>
          <cell r="N66">
            <v>12</v>
          </cell>
          <cell r="O66">
            <v>9</v>
          </cell>
          <cell r="P66">
            <v>11</v>
          </cell>
          <cell r="Q66">
            <v>11</v>
          </cell>
        </row>
        <row r="67">
          <cell r="I67" t="str">
            <v>Nordic Walking (23)</v>
          </cell>
          <cell r="J67">
            <v>13</v>
          </cell>
          <cell r="K67">
            <v>11</v>
          </cell>
          <cell r="L67">
            <v>16</v>
          </cell>
          <cell r="M67">
            <v>15</v>
          </cell>
          <cell r="N67">
            <v>16</v>
          </cell>
          <cell r="O67">
            <v>9</v>
          </cell>
          <cell r="P67">
            <v>11</v>
          </cell>
          <cell r="Q67">
            <v>9</v>
          </cell>
        </row>
        <row r="68">
          <cell r="I68" t="str">
            <v>Przebiegniete km</v>
          </cell>
          <cell r="J68">
            <v>216</v>
          </cell>
          <cell r="K68">
            <v>204</v>
          </cell>
          <cell r="L68">
            <v>216</v>
          </cell>
          <cell r="M68">
            <v>222</v>
          </cell>
          <cell r="N68">
            <v>234</v>
          </cell>
          <cell r="O68">
            <v>198</v>
          </cell>
          <cell r="P68">
            <v>210.62999999999985</v>
          </cell>
          <cell r="Q68">
            <v>210</v>
          </cell>
        </row>
        <row r="69">
          <cell r="I69" t="str">
            <v>średnia etapu na 1km </v>
          </cell>
          <cell r="J69">
            <v>0.2659722222222222</v>
          </cell>
          <cell r="K69">
            <v>0.25416666666666665</v>
          </cell>
          <cell r="L69">
            <v>0.2833333333333333</v>
          </cell>
          <cell r="M69">
            <v>0.2673611111111111</v>
          </cell>
          <cell r="N69">
            <v>0.2604166666666667</v>
          </cell>
          <cell r="O69">
            <v>0.2347222222222222</v>
          </cell>
          <cell r="P69">
            <v>0.25</v>
          </cell>
          <cell r="Q69">
            <v>0.23958333333333334</v>
          </cell>
        </row>
        <row r="70">
          <cell r="I70" t="str">
            <v>Debiutanci w maratonie</v>
          </cell>
          <cell r="K70">
            <v>8</v>
          </cell>
          <cell r="L70">
            <v>5</v>
          </cell>
          <cell r="M70">
            <v>3</v>
          </cell>
          <cell r="N70">
            <v>2</v>
          </cell>
          <cell r="O70">
            <v>3</v>
          </cell>
          <cell r="P70">
            <v>1</v>
          </cell>
          <cell r="Q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7.85156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174</v>
      </c>
    </row>
    <row r="2" ht="12.75">
      <c r="A2" s="1" t="s">
        <v>175</v>
      </c>
    </row>
    <row r="3" ht="13.5" thickBot="1">
      <c r="A3" s="1" t="s">
        <v>176</v>
      </c>
    </row>
    <row r="4" spans="1:15" s="7" customFormat="1" ht="35.2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177</v>
      </c>
      <c r="F4" s="4" t="s">
        <v>178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  <c r="O4" s="6" t="s">
        <v>12</v>
      </c>
    </row>
    <row r="5" spans="1:15" s="14" customFormat="1" ht="12.75">
      <c r="A5" s="8">
        <v>1</v>
      </c>
      <c r="B5" s="9">
        <v>64</v>
      </c>
      <c r="C5" s="9" t="s">
        <v>20</v>
      </c>
      <c r="D5" s="10" t="s">
        <v>21</v>
      </c>
      <c r="E5" s="10" t="s">
        <v>15</v>
      </c>
      <c r="F5" s="10" t="s">
        <v>179</v>
      </c>
      <c r="G5" s="10" t="s">
        <v>16</v>
      </c>
      <c r="H5" s="10" t="s">
        <v>17</v>
      </c>
      <c r="I5" s="10">
        <v>1955</v>
      </c>
      <c r="J5" s="10" t="s">
        <v>22</v>
      </c>
      <c r="K5" s="10" t="s">
        <v>19</v>
      </c>
      <c r="L5" s="10">
        <v>6</v>
      </c>
      <c r="M5" s="11">
        <v>0.015972222222222224</v>
      </c>
      <c r="N5" s="12">
        <f aca="true" t="shared" si="0" ref="N5:N38">M5/L5</f>
        <v>0.0026620370370370374</v>
      </c>
      <c r="O5" s="13">
        <v>1</v>
      </c>
    </row>
    <row r="6" spans="1:15" s="14" customFormat="1" ht="12.75">
      <c r="A6" s="15">
        <v>2</v>
      </c>
      <c r="B6" s="16">
        <v>152</v>
      </c>
      <c r="C6" s="16" t="s">
        <v>13</v>
      </c>
      <c r="D6" s="17" t="s">
        <v>14</v>
      </c>
      <c r="E6" s="17" t="s">
        <v>15</v>
      </c>
      <c r="F6" s="17" t="s">
        <v>179</v>
      </c>
      <c r="G6" s="17" t="s">
        <v>16</v>
      </c>
      <c r="H6" s="17" t="s">
        <v>17</v>
      </c>
      <c r="I6" s="17">
        <v>1965</v>
      </c>
      <c r="J6" s="17" t="s">
        <v>18</v>
      </c>
      <c r="K6" s="17" t="s">
        <v>19</v>
      </c>
      <c r="L6" s="17">
        <v>6</v>
      </c>
      <c r="M6" s="18">
        <v>0.01613425925925926</v>
      </c>
      <c r="N6" s="19">
        <f t="shared" si="0"/>
        <v>0.0026890432098765436</v>
      </c>
      <c r="O6" s="20">
        <v>1</v>
      </c>
    </row>
    <row r="7" spans="1:15" s="14" customFormat="1" ht="12.75">
      <c r="A7" s="15">
        <v>3</v>
      </c>
      <c r="B7" s="16">
        <v>161</v>
      </c>
      <c r="C7" s="16" t="s">
        <v>23</v>
      </c>
      <c r="D7" s="17" t="s">
        <v>24</v>
      </c>
      <c r="E7" s="17" t="s">
        <v>15</v>
      </c>
      <c r="F7" s="17" t="s">
        <v>15</v>
      </c>
      <c r="G7" s="17" t="s">
        <v>15</v>
      </c>
      <c r="H7" s="17" t="s">
        <v>17</v>
      </c>
      <c r="I7" s="17">
        <v>1982</v>
      </c>
      <c r="J7" s="17" t="s">
        <v>25</v>
      </c>
      <c r="K7" s="17" t="s">
        <v>19</v>
      </c>
      <c r="L7" s="17">
        <v>6</v>
      </c>
      <c r="M7" s="18">
        <v>0.016145833333333335</v>
      </c>
      <c r="N7" s="19">
        <f t="shared" si="0"/>
        <v>0.0026909722222222226</v>
      </c>
      <c r="O7" s="20">
        <v>1</v>
      </c>
    </row>
    <row r="8" spans="1:15" s="14" customFormat="1" ht="12.75">
      <c r="A8" s="15">
        <v>4</v>
      </c>
      <c r="B8" s="16">
        <v>144</v>
      </c>
      <c r="C8" s="16" t="s">
        <v>29</v>
      </c>
      <c r="D8" s="17" t="s">
        <v>30</v>
      </c>
      <c r="E8" s="17" t="s">
        <v>15</v>
      </c>
      <c r="F8" s="17" t="s">
        <v>15</v>
      </c>
      <c r="G8" s="17" t="s">
        <v>15</v>
      </c>
      <c r="H8" s="17" t="s">
        <v>17</v>
      </c>
      <c r="I8" s="17">
        <v>1991</v>
      </c>
      <c r="J8" s="17" t="s">
        <v>25</v>
      </c>
      <c r="K8" s="17" t="s">
        <v>19</v>
      </c>
      <c r="L8" s="17">
        <v>6</v>
      </c>
      <c r="M8" s="18">
        <v>0.016458333333333332</v>
      </c>
      <c r="N8" s="19">
        <f t="shared" si="0"/>
        <v>0.0027430555555555554</v>
      </c>
      <c r="O8" s="20">
        <v>2</v>
      </c>
    </row>
    <row r="9" spans="1:15" s="14" customFormat="1" ht="12.75">
      <c r="A9" s="15">
        <v>5</v>
      </c>
      <c r="B9" s="16">
        <v>183</v>
      </c>
      <c r="C9" s="16" t="s">
        <v>13</v>
      </c>
      <c r="D9" s="17" t="s">
        <v>164</v>
      </c>
      <c r="E9" s="17" t="s">
        <v>15</v>
      </c>
      <c r="F9" s="17" t="s">
        <v>165</v>
      </c>
      <c r="G9" s="17" t="s">
        <v>165</v>
      </c>
      <c r="H9" s="17" t="s">
        <v>17</v>
      </c>
      <c r="I9" s="17">
        <v>1982</v>
      </c>
      <c r="J9" s="17" t="s">
        <v>25</v>
      </c>
      <c r="K9" s="17" t="s">
        <v>19</v>
      </c>
      <c r="L9" s="17">
        <v>6</v>
      </c>
      <c r="M9" s="18">
        <v>0.017361111111111112</v>
      </c>
      <c r="N9" s="19">
        <f t="shared" si="0"/>
        <v>0.002893518518518519</v>
      </c>
      <c r="O9" s="20">
        <v>3</v>
      </c>
    </row>
    <row r="10" spans="1:15" s="14" customFormat="1" ht="12.75">
      <c r="A10" s="15">
        <v>6</v>
      </c>
      <c r="B10" s="16">
        <v>42</v>
      </c>
      <c r="C10" s="16" t="s">
        <v>26</v>
      </c>
      <c r="D10" s="17" t="s">
        <v>163</v>
      </c>
      <c r="E10" s="17" t="s">
        <v>15</v>
      </c>
      <c r="F10" s="17" t="s">
        <v>15</v>
      </c>
      <c r="G10" s="17" t="s">
        <v>16</v>
      </c>
      <c r="H10" s="17" t="s">
        <v>17</v>
      </c>
      <c r="I10" s="17">
        <v>1969</v>
      </c>
      <c r="J10" s="17" t="s">
        <v>18</v>
      </c>
      <c r="K10" s="17" t="s">
        <v>19</v>
      </c>
      <c r="L10" s="17">
        <v>6</v>
      </c>
      <c r="M10" s="18">
        <v>0.0178125</v>
      </c>
      <c r="N10" s="19">
        <f t="shared" si="0"/>
        <v>0.0029687499999999996</v>
      </c>
      <c r="O10" s="20">
        <v>2</v>
      </c>
    </row>
    <row r="11" spans="1:15" s="14" customFormat="1" ht="12.75">
      <c r="A11" s="15">
        <v>7</v>
      </c>
      <c r="B11" s="16">
        <v>40</v>
      </c>
      <c r="C11" s="16" t="s">
        <v>35</v>
      </c>
      <c r="D11" s="17" t="s">
        <v>36</v>
      </c>
      <c r="E11" s="17" t="s">
        <v>15</v>
      </c>
      <c r="F11" s="17" t="s">
        <v>15</v>
      </c>
      <c r="G11" s="17" t="s">
        <v>16</v>
      </c>
      <c r="H11" s="17" t="s">
        <v>17</v>
      </c>
      <c r="I11" s="17">
        <v>1960</v>
      </c>
      <c r="J11" s="17" t="s">
        <v>22</v>
      </c>
      <c r="K11" s="17" t="s">
        <v>19</v>
      </c>
      <c r="L11" s="17">
        <v>6</v>
      </c>
      <c r="M11" s="18">
        <v>0.018460648148148146</v>
      </c>
      <c r="N11" s="19">
        <f t="shared" si="0"/>
        <v>0.0030767746913580242</v>
      </c>
      <c r="O11" s="20">
        <v>2</v>
      </c>
    </row>
    <row r="12" spans="1:15" s="14" customFormat="1" ht="12.75">
      <c r="A12" s="15">
        <v>8</v>
      </c>
      <c r="B12" s="16">
        <v>178</v>
      </c>
      <c r="C12" s="16" t="s">
        <v>40</v>
      </c>
      <c r="D12" s="17" t="s">
        <v>41</v>
      </c>
      <c r="E12" s="17" t="s">
        <v>15</v>
      </c>
      <c r="F12" s="17" t="s">
        <v>15</v>
      </c>
      <c r="G12" s="17" t="s">
        <v>15</v>
      </c>
      <c r="H12" s="17" t="s">
        <v>17</v>
      </c>
      <c r="I12" s="17">
        <v>1974</v>
      </c>
      <c r="J12" s="17" t="s">
        <v>28</v>
      </c>
      <c r="K12" s="17" t="s">
        <v>19</v>
      </c>
      <c r="L12" s="17">
        <v>6</v>
      </c>
      <c r="M12" s="18">
        <v>0.018634259259259257</v>
      </c>
      <c r="N12" s="19">
        <f t="shared" si="0"/>
        <v>0.0031057098765432094</v>
      </c>
      <c r="O12" s="20">
        <v>1</v>
      </c>
    </row>
    <row r="13" spans="1:15" s="27" customFormat="1" ht="12.75">
      <c r="A13" s="15">
        <v>9</v>
      </c>
      <c r="B13" s="16">
        <v>163</v>
      </c>
      <c r="C13" s="16" t="s">
        <v>13</v>
      </c>
      <c r="D13" s="17" t="s">
        <v>166</v>
      </c>
      <c r="E13" s="17" t="s">
        <v>15</v>
      </c>
      <c r="F13" s="17" t="s">
        <v>34</v>
      </c>
      <c r="G13" s="17" t="s">
        <v>34</v>
      </c>
      <c r="H13" s="17" t="s">
        <v>17</v>
      </c>
      <c r="I13" s="17">
        <v>1965</v>
      </c>
      <c r="J13" s="17" t="s">
        <v>18</v>
      </c>
      <c r="K13" s="17" t="s">
        <v>19</v>
      </c>
      <c r="L13" s="17">
        <v>6</v>
      </c>
      <c r="M13" s="18">
        <v>0.018854166666666665</v>
      </c>
      <c r="N13" s="19">
        <f t="shared" si="0"/>
        <v>0.003142361111111111</v>
      </c>
      <c r="O13" s="20">
        <v>3</v>
      </c>
    </row>
    <row r="14" spans="1:15" s="14" customFormat="1" ht="12.75">
      <c r="A14" s="15">
        <v>10</v>
      </c>
      <c r="B14" s="16">
        <v>170</v>
      </c>
      <c r="C14" s="16" t="s">
        <v>31</v>
      </c>
      <c r="D14" s="17" t="s">
        <v>32</v>
      </c>
      <c r="E14" s="17" t="s">
        <v>15</v>
      </c>
      <c r="F14" s="17" t="s">
        <v>33</v>
      </c>
      <c r="G14" s="17" t="s">
        <v>33</v>
      </c>
      <c r="H14" s="17" t="s">
        <v>17</v>
      </c>
      <c r="I14" s="17">
        <v>1986</v>
      </c>
      <c r="J14" s="17" t="s">
        <v>25</v>
      </c>
      <c r="K14" s="17" t="s">
        <v>19</v>
      </c>
      <c r="L14" s="17">
        <v>6</v>
      </c>
      <c r="M14" s="18">
        <v>0.018854166666666665</v>
      </c>
      <c r="N14" s="19">
        <f t="shared" si="0"/>
        <v>0.003142361111111111</v>
      </c>
      <c r="O14" s="20">
        <v>4</v>
      </c>
    </row>
    <row r="15" spans="1:15" s="14" customFormat="1" ht="12.75">
      <c r="A15" s="15">
        <v>11</v>
      </c>
      <c r="B15" s="16">
        <v>175</v>
      </c>
      <c r="C15" s="16" t="s">
        <v>42</v>
      </c>
      <c r="D15" s="17" t="s">
        <v>43</v>
      </c>
      <c r="E15" s="17" t="s">
        <v>15</v>
      </c>
      <c r="F15" s="17" t="s">
        <v>15</v>
      </c>
      <c r="G15" s="17" t="s">
        <v>15</v>
      </c>
      <c r="H15" s="17" t="s">
        <v>17</v>
      </c>
      <c r="I15" s="17">
        <v>1983</v>
      </c>
      <c r="J15" s="17" t="s">
        <v>25</v>
      </c>
      <c r="K15" s="17" t="s">
        <v>19</v>
      </c>
      <c r="L15" s="17">
        <v>6</v>
      </c>
      <c r="M15" s="18">
        <v>0.019016203703703705</v>
      </c>
      <c r="N15" s="19">
        <f t="shared" si="0"/>
        <v>0.0031693672839506176</v>
      </c>
      <c r="O15" s="20">
        <v>5</v>
      </c>
    </row>
    <row r="16" spans="1:15" s="14" customFormat="1" ht="12.75">
      <c r="A16" s="15">
        <v>12</v>
      </c>
      <c r="B16" s="16">
        <v>157</v>
      </c>
      <c r="C16" s="16" t="s">
        <v>180</v>
      </c>
      <c r="D16" s="17" t="s">
        <v>181</v>
      </c>
      <c r="E16" s="17" t="s">
        <v>15</v>
      </c>
      <c r="F16" s="17" t="s">
        <v>125</v>
      </c>
      <c r="G16" s="17" t="s">
        <v>125</v>
      </c>
      <c r="H16" s="17" t="s">
        <v>17</v>
      </c>
      <c r="I16" s="17">
        <v>1974</v>
      </c>
      <c r="J16" s="17" t="s">
        <v>28</v>
      </c>
      <c r="K16" s="17" t="s">
        <v>19</v>
      </c>
      <c r="L16" s="17">
        <v>6</v>
      </c>
      <c r="M16" s="18">
        <v>0.019016203703703705</v>
      </c>
      <c r="N16" s="19">
        <f t="shared" si="0"/>
        <v>0.0031693672839506176</v>
      </c>
      <c r="O16" s="20">
        <v>2</v>
      </c>
    </row>
    <row r="17" spans="1:15" s="14" customFormat="1" ht="12.75">
      <c r="A17" s="15">
        <v>13</v>
      </c>
      <c r="B17" s="16">
        <v>149</v>
      </c>
      <c r="C17" s="16" t="s">
        <v>23</v>
      </c>
      <c r="D17" s="17" t="s">
        <v>38</v>
      </c>
      <c r="E17" s="17" t="s">
        <v>15</v>
      </c>
      <c r="F17" s="17" t="s">
        <v>39</v>
      </c>
      <c r="G17" s="17" t="s">
        <v>39</v>
      </c>
      <c r="H17" s="17" t="s">
        <v>17</v>
      </c>
      <c r="I17" s="17">
        <v>1972</v>
      </c>
      <c r="J17" s="17" t="s">
        <v>28</v>
      </c>
      <c r="K17" s="17" t="s">
        <v>19</v>
      </c>
      <c r="L17" s="17">
        <v>6</v>
      </c>
      <c r="M17" s="18">
        <v>0.019953703703703706</v>
      </c>
      <c r="N17" s="19">
        <f t="shared" si="0"/>
        <v>0.0033256172839506177</v>
      </c>
      <c r="O17" s="20">
        <v>3</v>
      </c>
    </row>
    <row r="18" spans="1:15" s="14" customFormat="1" ht="12.75">
      <c r="A18" s="15">
        <v>14</v>
      </c>
      <c r="B18" s="16">
        <v>158</v>
      </c>
      <c r="C18" s="16" t="s">
        <v>40</v>
      </c>
      <c r="D18" s="17" t="s">
        <v>44</v>
      </c>
      <c r="E18" s="17" t="s">
        <v>15</v>
      </c>
      <c r="F18" s="17" t="s">
        <v>15</v>
      </c>
      <c r="G18" s="17" t="s">
        <v>15</v>
      </c>
      <c r="H18" s="17" t="s">
        <v>17</v>
      </c>
      <c r="I18" s="17">
        <v>1976</v>
      </c>
      <c r="J18" s="17" t="s">
        <v>28</v>
      </c>
      <c r="K18" s="17" t="s">
        <v>19</v>
      </c>
      <c r="L18" s="17">
        <v>6</v>
      </c>
      <c r="M18" s="18">
        <v>0.02003472222222222</v>
      </c>
      <c r="N18" s="19">
        <f t="shared" si="0"/>
        <v>0.0033391203703703703</v>
      </c>
      <c r="O18" s="20">
        <v>4</v>
      </c>
    </row>
    <row r="19" spans="1:15" s="14" customFormat="1" ht="12.75">
      <c r="A19" s="21">
        <v>15</v>
      </c>
      <c r="B19" s="22">
        <v>151</v>
      </c>
      <c r="C19" s="22" t="s">
        <v>46</v>
      </c>
      <c r="D19" s="23" t="s">
        <v>167</v>
      </c>
      <c r="E19" s="23" t="s">
        <v>15</v>
      </c>
      <c r="F19" s="23" t="s">
        <v>179</v>
      </c>
      <c r="G19" s="23" t="s">
        <v>16</v>
      </c>
      <c r="H19" s="23" t="s">
        <v>47</v>
      </c>
      <c r="I19" s="23">
        <v>1971</v>
      </c>
      <c r="J19" s="23" t="s">
        <v>48</v>
      </c>
      <c r="K19" s="23" t="s">
        <v>19</v>
      </c>
      <c r="L19" s="23">
        <v>6</v>
      </c>
      <c r="M19" s="24">
        <v>0.02056712962962963</v>
      </c>
      <c r="N19" s="25">
        <f t="shared" si="0"/>
        <v>0.003427854938271605</v>
      </c>
      <c r="O19" s="26">
        <v>1</v>
      </c>
    </row>
    <row r="20" spans="1:15" s="14" customFormat="1" ht="12.75">
      <c r="A20" s="15">
        <v>16</v>
      </c>
      <c r="B20" s="16">
        <v>150</v>
      </c>
      <c r="C20" s="16" t="s">
        <v>49</v>
      </c>
      <c r="D20" s="17" t="s">
        <v>50</v>
      </c>
      <c r="E20" s="17" t="s">
        <v>15</v>
      </c>
      <c r="F20" s="17" t="s">
        <v>179</v>
      </c>
      <c r="G20" s="17" t="s">
        <v>16</v>
      </c>
      <c r="H20" s="17" t="s">
        <v>17</v>
      </c>
      <c r="I20" s="17">
        <v>1970</v>
      </c>
      <c r="J20" s="17" t="s">
        <v>18</v>
      </c>
      <c r="K20" s="17" t="s">
        <v>19</v>
      </c>
      <c r="L20" s="17">
        <v>6</v>
      </c>
      <c r="M20" s="18">
        <v>0.02056712962962963</v>
      </c>
      <c r="N20" s="19">
        <f t="shared" si="0"/>
        <v>0.003427854938271605</v>
      </c>
      <c r="O20" s="20">
        <v>4</v>
      </c>
    </row>
    <row r="21" spans="1:15" s="14" customFormat="1" ht="12.75">
      <c r="A21" s="21">
        <v>17</v>
      </c>
      <c r="B21" s="22">
        <v>184</v>
      </c>
      <c r="C21" s="22" t="s">
        <v>182</v>
      </c>
      <c r="D21" s="23" t="s">
        <v>183</v>
      </c>
      <c r="E21" s="23" t="s">
        <v>15</v>
      </c>
      <c r="F21" s="23" t="s">
        <v>15</v>
      </c>
      <c r="G21" s="23" t="s">
        <v>15</v>
      </c>
      <c r="H21" s="23" t="s">
        <v>47</v>
      </c>
      <c r="I21" s="23">
        <v>1989</v>
      </c>
      <c r="J21" s="23" t="s">
        <v>76</v>
      </c>
      <c r="K21" s="23" t="s">
        <v>19</v>
      </c>
      <c r="L21" s="23">
        <v>6</v>
      </c>
      <c r="M21" s="24">
        <v>0.020682870370370372</v>
      </c>
      <c r="N21" s="25">
        <f t="shared" si="0"/>
        <v>0.0034471450617283954</v>
      </c>
      <c r="O21" s="26">
        <v>1</v>
      </c>
    </row>
    <row r="22" spans="1:15" s="27" customFormat="1" ht="12.75">
      <c r="A22" s="21">
        <v>18</v>
      </c>
      <c r="B22" s="22">
        <v>159</v>
      </c>
      <c r="C22" s="22" t="s">
        <v>51</v>
      </c>
      <c r="D22" s="23" t="s">
        <v>52</v>
      </c>
      <c r="E22" s="23" t="s">
        <v>15</v>
      </c>
      <c r="F22" s="23" t="s">
        <v>179</v>
      </c>
      <c r="G22" s="23" t="s">
        <v>16</v>
      </c>
      <c r="H22" s="23" t="s">
        <v>47</v>
      </c>
      <c r="I22" s="23">
        <v>1970</v>
      </c>
      <c r="J22" s="23" t="s">
        <v>48</v>
      </c>
      <c r="K22" s="23" t="s">
        <v>19</v>
      </c>
      <c r="L22" s="23">
        <v>6</v>
      </c>
      <c r="M22" s="24">
        <v>0.020983796296296296</v>
      </c>
      <c r="N22" s="25">
        <f t="shared" si="0"/>
        <v>0.003497299382716049</v>
      </c>
      <c r="O22" s="26">
        <v>2</v>
      </c>
    </row>
    <row r="23" spans="1:15" s="27" customFormat="1" ht="12.75">
      <c r="A23" s="15">
        <v>19</v>
      </c>
      <c r="B23" s="16">
        <v>169</v>
      </c>
      <c r="C23" s="16" t="s">
        <v>184</v>
      </c>
      <c r="D23" s="17" t="s">
        <v>185</v>
      </c>
      <c r="E23" s="17" t="s">
        <v>15</v>
      </c>
      <c r="F23" s="17" t="s">
        <v>179</v>
      </c>
      <c r="G23" s="17" t="s">
        <v>123</v>
      </c>
      <c r="H23" s="17" t="s">
        <v>17</v>
      </c>
      <c r="I23" s="17">
        <v>1958</v>
      </c>
      <c r="J23" s="17" t="s">
        <v>22</v>
      </c>
      <c r="K23" s="17" t="s">
        <v>19</v>
      </c>
      <c r="L23" s="17">
        <v>6</v>
      </c>
      <c r="M23" s="18">
        <v>0.02165509259259259</v>
      </c>
      <c r="N23" s="19">
        <f t="shared" si="0"/>
        <v>0.003609182098765432</v>
      </c>
      <c r="O23" s="20">
        <v>3</v>
      </c>
    </row>
    <row r="24" spans="1:15" s="14" customFormat="1" ht="12.75">
      <c r="A24" s="28">
        <v>20</v>
      </c>
      <c r="B24" s="29">
        <v>140</v>
      </c>
      <c r="C24" s="29" t="s">
        <v>54</v>
      </c>
      <c r="D24" s="30" t="s">
        <v>55</v>
      </c>
      <c r="E24" s="30" t="s">
        <v>15</v>
      </c>
      <c r="F24" s="30" t="s">
        <v>15</v>
      </c>
      <c r="G24" s="30" t="s">
        <v>15</v>
      </c>
      <c r="H24" s="30" t="s">
        <v>17</v>
      </c>
      <c r="I24" s="30">
        <v>1962</v>
      </c>
      <c r="J24" s="30" t="s">
        <v>18</v>
      </c>
      <c r="K24" s="30" t="s">
        <v>19</v>
      </c>
      <c r="L24" s="30">
        <v>6</v>
      </c>
      <c r="M24" s="31">
        <v>0.022581018518518518</v>
      </c>
      <c r="N24" s="19">
        <f t="shared" si="0"/>
        <v>0.003763503086419753</v>
      </c>
      <c r="O24" s="32">
        <v>5</v>
      </c>
    </row>
    <row r="25" spans="1:15" s="14" customFormat="1" ht="12.75">
      <c r="A25" s="28">
        <v>21</v>
      </c>
      <c r="B25" s="29">
        <v>142</v>
      </c>
      <c r="C25" s="29" t="s">
        <v>56</v>
      </c>
      <c r="D25" s="30" t="s">
        <v>57</v>
      </c>
      <c r="E25" s="30" t="s">
        <v>15</v>
      </c>
      <c r="F25" s="30" t="s">
        <v>15</v>
      </c>
      <c r="G25" s="30" t="s">
        <v>16</v>
      </c>
      <c r="H25" s="30" t="s">
        <v>17</v>
      </c>
      <c r="I25" s="30">
        <v>1949</v>
      </c>
      <c r="J25" s="30" t="s">
        <v>58</v>
      </c>
      <c r="K25" s="30" t="s">
        <v>19</v>
      </c>
      <c r="L25" s="30">
        <v>6</v>
      </c>
      <c r="M25" s="31">
        <v>0.022581018518518518</v>
      </c>
      <c r="N25" s="19">
        <f t="shared" si="0"/>
        <v>0.003763503086419753</v>
      </c>
      <c r="O25" s="32">
        <v>1</v>
      </c>
    </row>
    <row r="26" spans="1:15" s="14" customFormat="1" ht="12.75">
      <c r="A26" s="28">
        <v>22</v>
      </c>
      <c r="B26" s="29">
        <v>139</v>
      </c>
      <c r="C26" s="29" t="s">
        <v>59</v>
      </c>
      <c r="D26" s="30" t="s">
        <v>186</v>
      </c>
      <c r="E26" s="30" t="s">
        <v>15</v>
      </c>
      <c r="F26" s="30" t="s">
        <v>15</v>
      </c>
      <c r="G26" s="30" t="s">
        <v>15</v>
      </c>
      <c r="H26" s="30" t="s">
        <v>17</v>
      </c>
      <c r="I26" s="30">
        <v>1959</v>
      </c>
      <c r="J26" s="30" t="s">
        <v>22</v>
      </c>
      <c r="K26" s="30" t="s">
        <v>19</v>
      </c>
      <c r="L26" s="30">
        <v>6</v>
      </c>
      <c r="M26" s="31">
        <v>0.022581018518518518</v>
      </c>
      <c r="N26" s="19">
        <f t="shared" si="0"/>
        <v>0.003763503086419753</v>
      </c>
      <c r="O26" s="32">
        <v>4</v>
      </c>
    </row>
    <row r="27" spans="1:15" s="14" customFormat="1" ht="12.75">
      <c r="A27" s="196">
        <v>23</v>
      </c>
      <c r="B27" s="197">
        <v>155</v>
      </c>
      <c r="C27" s="197" t="s">
        <v>60</v>
      </c>
      <c r="D27" s="198" t="s">
        <v>61</v>
      </c>
      <c r="E27" s="198" t="s">
        <v>15</v>
      </c>
      <c r="F27" s="198" t="s">
        <v>15</v>
      </c>
      <c r="G27" s="198" t="s">
        <v>15</v>
      </c>
      <c r="H27" s="198" t="s">
        <v>47</v>
      </c>
      <c r="I27" s="198">
        <v>1954</v>
      </c>
      <c r="J27" s="198" t="s">
        <v>62</v>
      </c>
      <c r="K27" s="198" t="s">
        <v>19</v>
      </c>
      <c r="L27" s="198">
        <v>6</v>
      </c>
      <c r="M27" s="199">
        <v>0.022581018518518518</v>
      </c>
      <c r="N27" s="25">
        <f t="shared" si="0"/>
        <v>0.003763503086419753</v>
      </c>
      <c r="O27" s="200">
        <v>1</v>
      </c>
    </row>
    <row r="28" spans="1:15" s="27" customFormat="1" ht="12.75">
      <c r="A28" s="28">
        <v>24</v>
      </c>
      <c r="B28" s="29">
        <v>156</v>
      </c>
      <c r="C28" s="29" t="s">
        <v>13</v>
      </c>
      <c r="D28" s="30" t="s">
        <v>45</v>
      </c>
      <c r="E28" s="30" t="s">
        <v>15</v>
      </c>
      <c r="F28" s="30" t="s">
        <v>15</v>
      </c>
      <c r="G28" s="30" t="s">
        <v>15</v>
      </c>
      <c r="H28" s="30" t="s">
        <v>17</v>
      </c>
      <c r="I28" s="30">
        <v>1972</v>
      </c>
      <c r="J28" s="30" t="s">
        <v>28</v>
      </c>
      <c r="K28" s="30" t="s">
        <v>19</v>
      </c>
      <c r="L28" s="30">
        <v>6</v>
      </c>
      <c r="M28" s="31">
        <v>0.023194444444444445</v>
      </c>
      <c r="N28" s="19">
        <f t="shared" si="0"/>
        <v>0.0038657407407407408</v>
      </c>
      <c r="O28" s="32">
        <v>5</v>
      </c>
    </row>
    <row r="29" spans="1:15" s="14" customFormat="1" ht="13.5" thickBot="1">
      <c r="A29" s="201">
        <v>25</v>
      </c>
      <c r="B29" s="202">
        <v>185</v>
      </c>
      <c r="C29" s="202" t="s">
        <v>187</v>
      </c>
      <c r="D29" s="203" t="s">
        <v>188</v>
      </c>
      <c r="E29" s="203" t="s">
        <v>15</v>
      </c>
      <c r="F29" s="203" t="s">
        <v>15</v>
      </c>
      <c r="G29" s="203" t="s">
        <v>15</v>
      </c>
      <c r="H29" s="203" t="s">
        <v>17</v>
      </c>
      <c r="I29" s="203">
        <v>1985</v>
      </c>
      <c r="J29" s="203" t="s">
        <v>25</v>
      </c>
      <c r="K29" s="203" t="s">
        <v>19</v>
      </c>
      <c r="L29" s="203">
        <v>6</v>
      </c>
      <c r="M29" s="204">
        <v>0.02533564814814815</v>
      </c>
      <c r="N29" s="205">
        <f t="shared" si="0"/>
        <v>0.004222608024691358</v>
      </c>
      <c r="O29" s="206">
        <v>6</v>
      </c>
    </row>
    <row r="30" spans="1:15" s="27" customFormat="1" ht="14.25" customHeight="1">
      <c r="A30" s="33" t="s">
        <v>189</v>
      </c>
      <c r="B30" s="34">
        <v>134</v>
      </c>
      <c r="C30" s="34" t="s">
        <v>63</v>
      </c>
      <c r="D30" s="35" t="s">
        <v>64</v>
      </c>
      <c r="E30" s="35" t="s">
        <v>15</v>
      </c>
      <c r="F30" s="35" t="s">
        <v>15</v>
      </c>
      <c r="G30" s="35" t="s">
        <v>15</v>
      </c>
      <c r="H30" s="35" t="s">
        <v>47</v>
      </c>
      <c r="I30" s="35">
        <v>1996</v>
      </c>
      <c r="J30" s="35" t="s">
        <v>65</v>
      </c>
      <c r="K30" s="35" t="s">
        <v>66</v>
      </c>
      <c r="L30" s="35">
        <v>6</v>
      </c>
      <c r="M30" s="36">
        <v>0.03454861111111111</v>
      </c>
      <c r="N30" s="37">
        <f t="shared" si="0"/>
        <v>0.005758101851851852</v>
      </c>
      <c r="O30" s="38">
        <v>1</v>
      </c>
    </row>
    <row r="31" spans="1:15" s="27" customFormat="1" ht="14.25" customHeight="1">
      <c r="A31" s="39" t="s">
        <v>190</v>
      </c>
      <c r="B31" s="40">
        <v>137</v>
      </c>
      <c r="C31" s="40" t="s">
        <v>69</v>
      </c>
      <c r="D31" s="41" t="s">
        <v>163</v>
      </c>
      <c r="E31" s="41" t="s">
        <v>15</v>
      </c>
      <c r="F31" s="41" t="s">
        <v>15</v>
      </c>
      <c r="G31" s="41" t="s">
        <v>15</v>
      </c>
      <c r="H31" s="41" t="s">
        <v>47</v>
      </c>
      <c r="I31" s="41">
        <v>1996</v>
      </c>
      <c r="J31" s="41" t="s">
        <v>65</v>
      </c>
      <c r="K31" s="41" t="s">
        <v>66</v>
      </c>
      <c r="L31" s="41">
        <v>6</v>
      </c>
      <c r="M31" s="42">
        <v>0.03454861111111111</v>
      </c>
      <c r="N31" s="43">
        <f t="shared" si="0"/>
        <v>0.005758101851851852</v>
      </c>
      <c r="O31" s="44">
        <v>2</v>
      </c>
    </row>
    <row r="32" spans="1:15" s="27" customFormat="1" ht="12.75">
      <c r="A32" s="39" t="s">
        <v>191</v>
      </c>
      <c r="B32" s="40">
        <v>146</v>
      </c>
      <c r="C32" s="40" t="s">
        <v>192</v>
      </c>
      <c r="D32" s="41" t="s">
        <v>193</v>
      </c>
      <c r="E32" s="41" t="s">
        <v>15</v>
      </c>
      <c r="F32" s="41" t="s">
        <v>15</v>
      </c>
      <c r="G32" s="41" t="s">
        <v>15</v>
      </c>
      <c r="H32" s="41" t="s">
        <v>47</v>
      </c>
      <c r="I32" s="41">
        <v>1966</v>
      </c>
      <c r="J32" s="41" t="s">
        <v>48</v>
      </c>
      <c r="K32" s="41" t="s">
        <v>66</v>
      </c>
      <c r="L32" s="41">
        <v>6</v>
      </c>
      <c r="M32" s="42">
        <v>0.03460648148148148</v>
      </c>
      <c r="N32" s="43">
        <f t="shared" si="0"/>
        <v>0.005767746913580247</v>
      </c>
      <c r="O32" s="44">
        <v>3</v>
      </c>
    </row>
    <row r="33" spans="1:15" s="27" customFormat="1" ht="12.75">
      <c r="A33" s="39" t="s">
        <v>194</v>
      </c>
      <c r="B33" s="40">
        <v>131</v>
      </c>
      <c r="C33" s="40" t="s">
        <v>67</v>
      </c>
      <c r="D33" s="41" t="s">
        <v>188</v>
      </c>
      <c r="E33" s="41" t="s">
        <v>15</v>
      </c>
      <c r="F33" s="41" t="s">
        <v>15</v>
      </c>
      <c r="G33" s="41" t="s">
        <v>15</v>
      </c>
      <c r="H33" s="41" t="s">
        <v>47</v>
      </c>
      <c r="I33" s="41">
        <v>1962</v>
      </c>
      <c r="J33" s="41" t="s">
        <v>48</v>
      </c>
      <c r="K33" s="41" t="s">
        <v>66</v>
      </c>
      <c r="L33" s="41">
        <v>6</v>
      </c>
      <c r="M33" s="42">
        <v>0.034618055555555555</v>
      </c>
      <c r="N33" s="43">
        <f t="shared" si="0"/>
        <v>0.0057696759259259255</v>
      </c>
      <c r="O33" s="44">
        <v>4</v>
      </c>
    </row>
    <row r="34" spans="1:15" s="14" customFormat="1" ht="12.75">
      <c r="A34" s="45" t="s">
        <v>195</v>
      </c>
      <c r="B34" s="46">
        <v>168</v>
      </c>
      <c r="C34" s="46" t="s">
        <v>196</v>
      </c>
      <c r="D34" s="47" t="s">
        <v>197</v>
      </c>
      <c r="E34" s="47" t="s">
        <v>15</v>
      </c>
      <c r="F34" s="47" t="s">
        <v>15</v>
      </c>
      <c r="G34" s="47" t="s">
        <v>15</v>
      </c>
      <c r="H34" s="47" t="s">
        <v>17</v>
      </c>
      <c r="I34" s="47">
        <v>1942</v>
      </c>
      <c r="J34" s="47" t="s">
        <v>58</v>
      </c>
      <c r="K34" s="47" t="s">
        <v>66</v>
      </c>
      <c r="L34" s="47">
        <v>6</v>
      </c>
      <c r="M34" s="48">
        <v>0.035069444444444445</v>
      </c>
      <c r="N34" s="49">
        <f t="shared" si="0"/>
        <v>0.005844907407407407</v>
      </c>
      <c r="O34" s="50">
        <v>2</v>
      </c>
    </row>
    <row r="35" spans="1:15" s="27" customFormat="1" ht="12.75">
      <c r="A35" s="45" t="s">
        <v>198</v>
      </c>
      <c r="B35" s="51">
        <v>135</v>
      </c>
      <c r="C35" s="51" t="s">
        <v>70</v>
      </c>
      <c r="D35" s="52" t="s">
        <v>71</v>
      </c>
      <c r="E35" s="52" t="s">
        <v>15</v>
      </c>
      <c r="F35" s="52" t="s">
        <v>15</v>
      </c>
      <c r="G35" s="52" t="s">
        <v>15</v>
      </c>
      <c r="H35" s="52" t="s">
        <v>17</v>
      </c>
      <c r="I35" s="52">
        <v>1941</v>
      </c>
      <c r="J35" s="52" t="s">
        <v>72</v>
      </c>
      <c r="K35" s="52" t="s">
        <v>66</v>
      </c>
      <c r="L35" s="52">
        <v>6</v>
      </c>
      <c r="M35" s="53">
        <v>0.035590277777777776</v>
      </c>
      <c r="N35" s="49">
        <f t="shared" si="0"/>
        <v>0.005931712962962962</v>
      </c>
      <c r="O35" s="54">
        <v>1</v>
      </c>
    </row>
    <row r="36" spans="1:15" s="27" customFormat="1" ht="12.75">
      <c r="A36" s="55" t="s">
        <v>199</v>
      </c>
      <c r="B36" s="56">
        <v>172</v>
      </c>
      <c r="C36" s="56" t="s">
        <v>168</v>
      </c>
      <c r="D36" s="57" t="s">
        <v>200</v>
      </c>
      <c r="E36" s="57" t="s">
        <v>15</v>
      </c>
      <c r="F36" s="57" t="s">
        <v>15</v>
      </c>
      <c r="G36" s="57" t="s">
        <v>15</v>
      </c>
      <c r="H36" s="57" t="s">
        <v>47</v>
      </c>
      <c r="I36" s="57">
        <v>1996</v>
      </c>
      <c r="J36" s="57" t="s">
        <v>65</v>
      </c>
      <c r="K36" s="57" t="s">
        <v>66</v>
      </c>
      <c r="L36" s="57">
        <v>6</v>
      </c>
      <c r="M36" s="58">
        <v>0.035590277777777776</v>
      </c>
      <c r="N36" s="43">
        <f t="shared" si="0"/>
        <v>0.005931712962962962</v>
      </c>
      <c r="O36" s="59">
        <v>3</v>
      </c>
    </row>
    <row r="37" spans="1:15" s="14" customFormat="1" ht="12.75">
      <c r="A37" s="55" t="s">
        <v>201</v>
      </c>
      <c r="B37" s="56">
        <v>147</v>
      </c>
      <c r="C37" s="56" t="s">
        <v>67</v>
      </c>
      <c r="D37" s="57" t="s">
        <v>73</v>
      </c>
      <c r="E37" s="57" t="s">
        <v>15</v>
      </c>
      <c r="F37" s="57" t="s">
        <v>15</v>
      </c>
      <c r="G37" s="57" t="s">
        <v>15</v>
      </c>
      <c r="H37" s="57" t="s">
        <v>47</v>
      </c>
      <c r="I37" s="57">
        <v>1949</v>
      </c>
      <c r="J37" s="57" t="s">
        <v>74</v>
      </c>
      <c r="K37" s="57" t="s">
        <v>66</v>
      </c>
      <c r="L37" s="57">
        <v>6</v>
      </c>
      <c r="M37" s="58">
        <v>0.03736111111111111</v>
      </c>
      <c r="N37" s="43">
        <f t="shared" si="0"/>
        <v>0.0062268518518518515</v>
      </c>
      <c r="O37" s="59">
        <v>1</v>
      </c>
    </row>
    <row r="38" spans="1:15" s="27" customFormat="1" ht="13.5" thickBot="1">
      <c r="A38" s="60" t="s">
        <v>202</v>
      </c>
      <c r="B38" s="61">
        <v>173</v>
      </c>
      <c r="C38" s="61" t="s">
        <v>77</v>
      </c>
      <c r="D38" s="62" t="s">
        <v>200</v>
      </c>
      <c r="E38" s="62" t="s">
        <v>15</v>
      </c>
      <c r="F38" s="62" t="s">
        <v>15</v>
      </c>
      <c r="G38" s="62" t="s">
        <v>15</v>
      </c>
      <c r="H38" s="62" t="s">
        <v>47</v>
      </c>
      <c r="I38" s="62">
        <v>1973</v>
      </c>
      <c r="J38" s="62" t="s">
        <v>78</v>
      </c>
      <c r="K38" s="62" t="s">
        <v>66</v>
      </c>
      <c r="L38" s="62">
        <v>6</v>
      </c>
      <c r="M38" s="63">
        <v>0.03936342592592592</v>
      </c>
      <c r="N38" s="64">
        <f t="shared" si="0"/>
        <v>0.00656057098765432</v>
      </c>
      <c r="O38" s="65">
        <v>1</v>
      </c>
    </row>
    <row r="39" spans="1:15" s="27" customFormat="1" ht="7.5" customHeight="1">
      <c r="A39" s="349"/>
      <c r="B39" s="350"/>
      <c r="C39" s="350"/>
      <c r="D39" s="351"/>
      <c r="E39" s="351"/>
      <c r="F39" s="351"/>
      <c r="G39" s="351"/>
      <c r="H39" s="351"/>
      <c r="I39" s="351"/>
      <c r="J39" s="351"/>
      <c r="K39" s="351"/>
      <c r="L39" s="351"/>
      <c r="M39" s="352"/>
      <c r="N39" s="353"/>
      <c r="O39" s="351"/>
    </row>
    <row r="40" spans="1:15" s="359" customFormat="1" ht="13.5" thickBot="1">
      <c r="A40" s="354" t="s">
        <v>203</v>
      </c>
      <c r="B40" s="355"/>
      <c r="C40" s="355"/>
      <c r="D40" s="356"/>
      <c r="E40" s="356"/>
      <c r="F40" s="356"/>
      <c r="G40" s="356"/>
      <c r="H40" s="356"/>
      <c r="I40" s="356"/>
      <c r="J40" s="356"/>
      <c r="K40" s="356"/>
      <c r="L40" s="356"/>
      <c r="M40" s="357"/>
      <c r="N40" s="358"/>
      <c r="O40" s="356"/>
    </row>
    <row r="41" spans="1:15" s="359" customFormat="1" ht="13.5" thickBot="1">
      <c r="A41" s="360">
        <v>1</v>
      </c>
      <c r="B41" s="361">
        <v>175</v>
      </c>
      <c r="C41" s="361" t="s">
        <v>42</v>
      </c>
      <c r="D41" s="362" t="s">
        <v>43</v>
      </c>
      <c r="E41" s="362" t="s">
        <v>15</v>
      </c>
      <c r="F41" s="362" t="s">
        <v>15</v>
      </c>
      <c r="G41" s="362" t="s">
        <v>15</v>
      </c>
      <c r="H41" s="362" t="s">
        <v>17</v>
      </c>
      <c r="I41" s="362">
        <v>1983</v>
      </c>
      <c r="J41" s="362" t="s">
        <v>25</v>
      </c>
      <c r="K41" s="362" t="s">
        <v>19</v>
      </c>
      <c r="L41" s="362">
        <v>6</v>
      </c>
      <c r="M41" s="363">
        <v>0.02065972222222222</v>
      </c>
      <c r="N41" s="364">
        <f>M41/L41</f>
        <v>0.003443287037037037</v>
      </c>
      <c r="O41" s="365"/>
    </row>
    <row r="42" spans="1:15" s="27" customFormat="1" ht="12.75">
      <c r="A42" s="349"/>
      <c r="B42" s="350"/>
      <c r="C42" s="350"/>
      <c r="D42" s="351"/>
      <c r="E42" s="351"/>
      <c r="F42" s="351"/>
      <c r="G42" s="351"/>
      <c r="H42" s="351"/>
      <c r="I42" s="351"/>
      <c r="J42" s="351"/>
      <c r="K42" s="351"/>
      <c r="L42" s="351"/>
      <c r="M42" s="352"/>
      <c r="N42" s="353"/>
      <c r="O42" s="351"/>
    </row>
    <row r="43" spans="1:15" ht="7.5" customHeight="1">
      <c r="A43" s="66"/>
      <c r="B43" s="67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70"/>
      <c r="O43" s="68"/>
    </row>
    <row r="44" ht="12.75">
      <c r="A44" s="71" t="s">
        <v>79</v>
      </c>
    </row>
    <row r="45" s="73" customFormat="1" ht="12.75">
      <c r="A45" s="72" t="s">
        <v>169</v>
      </c>
    </row>
    <row r="46" s="73" customFormat="1" ht="12.75">
      <c r="A46" s="74" t="s">
        <v>80</v>
      </c>
    </row>
    <row r="47" s="73" customFormat="1" ht="12.75">
      <c r="A47" s="72" t="s">
        <v>204</v>
      </c>
    </row>
    <row r="48" s="73" customFormat="1" ht="12.75">
      <c r="A48" s="72" t="s">
        <v>205</v>
      </c>
    </row>
    <row r="49" s="73" customFormat="1" ht="12.75">
      <c r="A49" s="72" t="s">
        <v>170</v>
      </c>
    </row>
    <row r="50" s="73" customFormat="1" ht="12.75">
      <c r="A50" s="72" t="s">
        <v>206</v>
      </c>
    </row>
    <row r="51" s="73" customFormat="1" ht="12.75">
      <c r="A51" s="72" t="s">
        <v>207</v>
      </c>
    </row>
    <row r="52" ht="12.75">
      <c r="A52" s="72" t="s">
        <v>208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0"/>
  <sheetViews>
    <sheetView workbookViewId="0" topLeftCell="A1">
      <selection activeCell="K10" sqref="K10"/>
    </sheetView>
  </sheetViews>
  <sheetFormatPr defaultColWidth="9.140625" defaultRowHeight="12.75"/>
  <cols>
    <col min="1" max="1" width="4.57421875" style="84" customWidth="1"/>
    <col min="2" max="2" width="5.8515625" style="84" customWidth="1"/>
    <col min="3" max="3" width="6.28125" style="80" customWidth="1"/>
    <col min="4" max="4" width="21.421875" style="84" customWidth="1"/>
    <col min="5" max="5" width="10.00390625" style="78" customWidth="1"/>
    <col min="6" max="6" width="9.421875" style="79" customWidth="1"/>
    <col min="7" max="7" width="10.140625" style="79" customWidth="1"/>
    <col min="8" max="8" width="5.57421875" style="80" customWidth="1"/>
    <col min="9" max="9" width="10.00390625" style="80" customWidth="1"/>
    <col min="10" max="10" width="4.7109375" style="84" customWidth="1"/>
    <col min="11" max="11" width="4.7109375" style="164" customWidth="1"/>
    <col min="12" max="15" width="4.7109375" style="84" customWidth="1"/>
    <col min="16" max="16" width="5.57421875" style="84" customWidth="1"/>
    <col min="17" max="18" width="6.421875" style="84" customWidth="1"/>
    <col min="19" max="19" width="5.7109375" style="84" customWidth="1"/>
    <col min="20" max="20" width="7.28125" style="80" customWidth="1"/>
    <col min="21" max="21" width="6.28125" style="80" customWidth="1"/>
    <col min="22" max="22" width="23.00390625" style="84" customWidth="1"/>
    <col min="23" max="23" width="8.8515625" style="80" customWidth="1"/>
    <col min="24" max="24" width="4.28125" style="80" customWidth="1"/>
    <col min="25" max="25" width="9.00390625" style="80" customWidth="1"/>
    <col min="26" max="26" width="9.28125" style="80" customWidth="1"/>
    <col min="27" max="27" width="4.140625" style="80" customWidth="1"/>
    <col min="28" max="28" width="9.00390625" style="80" customWidth="1"/>
    <col min="29" max="29" width="9.57421875" style="80" customWidth="1"/>
    <col min="30" max="30" width="4.8515625" style="80" customWidth="1"/>
    <col min="31" max="31" width="9.28125" style="80" customWidth="1"/>
    <col min="32" max="32" width="9.7109375" style="79" customWidth="1"/>
    <col min="33" max="33" width="5.00390625" style="367" customWidth="1"/>
    <col min="34" max="34" width="9.8515625" style="80" customWidth="1"/>
    <col min="35" max="35" width="10.421875" style="80" customWidth="1"/>
    <col min="36" max="36" width="5.8515625" style="80" customWidth="1"/>
    <col min="37" max="37" width="10.28125" style="80" customWidth="1"/>
    <col min="38" max="38" width="10.421875" style="80" customWidth="1"/>
    <col min="39" max="39" width="6.140625" style="80" customWidth="1"/>
    <col min="40" max="40" width="10.421875" style="80" customWidth="1"/>
    <col min="41" max="41" width="11.57421875" style="80" customWidth="1"/>
    <col min="42" max="42" width="8.00390625" style="80" customWidth="1"/>
    <col min="43" max="43" width="10.140625" style="80" customWidth="1"/>
    <col min="44" max="44" width="9.140625" style="368" customWidth="1"/>
    <col min="45" max="45" width="7.57421875" style="368" customWidth="1"/>
    <col min="46" max="46" width="9.00390625" style="368" customWidth="1"/>
    <col min="47" max="47" width="8.57421875" style="369" customWidth="1"/>
    <col min="48" max="48" width="6.140625" style="369" customWidth="1"/>
    <col min="49" max="49" width="9.7109375" style="83" customWidth="1"/>
    <col min="50" max="53" width="9.140625" style="83" customWidth="1"/>
    <col min="54" max="54" width="9.57421875" style="83" bestFit="1" customWidth="1"/>
    <col min="55" max="62" width="9.140625" style="83" customWidth="1"/>
    <col min="63" max="65" width="9.140625" style="193" customWidth="1"/>
    <col min="66" max="16384" width="9.140625" style="84" customWidth="1"/>
  </cols>
  <sheetData>
    <row r="1" spans="1:50" ht="17.25" customHeight="1" thickBot="1">
      <c r="A1" s="75" t="s">
        <v>209</v>
      </c>
      <c r="B1" s="75"/>
      <c r="C1" s="76"/>
      <c r="D1" s="77"/>
      <c r="J1" s="77"/>
      <c r="K1" s="81"/>
      <c r="L1" s="77"/>
      <c r="M1" s="77"/>
      <c r="N1" s="77"/>
      <c r="O1" s="77"/>
      <c r="P1" s="77"/>
      <c r="Q1" s="77"/>
      <c r="R1" s="82" t="s">
        <v>81</v>
      </c>
      <c r="S1" s="77"/>
      <c r="T1" s="76"/>
      <c r="U1" s="76"/>
      <c r="V1" s="77"/>
      <c r="W1" s="76"/>
      <c r="X1" s="76"/>
      <c r="Y1" s="366"/>
      <c r="AA1" s="76"/>
      <c r="AX1" s="370" t="s">
        <v>235</v>
      </c>
    </row>
    <row r="2" spans="1:65" s="89" customFormat="1" ht="26.25" customHeight="1" thickBot="1">
      <c r="A2" s="85"/>
      <c r="B2" s="75"/>
      <c r="C2" s="76"/>
      <c r="D2" s="77"/>
      <c r="E2" s="86" t="s">
        <v>171</v>
      </c>
      <c r="F2" s="371"/>
      <c r="G2" s="371"/>
      <c r="H2" s="87" t="s">
        <v>82</v>
      </c>
      <c r="I2" s="88" t="s">
        <v>83</v>
      </c>
      <c r="J2" s="77"/>
      <c r="K2" s="81"/>
      <c r="L2" s="77"/>
      <c r="M2" s="77"/>
      <c r="N2" s="77"/>
      <c r="O2" s="77"/>
      <c r="P2" s="77"/>
      <c r="Q2" s="77"/>
      <c r="R2" s="82" t="s">
        <v>84</v>
      </c>
      <c r="S2" s="77"/>
      <c r="T2" s="76"/>
      <c r="U2" s="76"/>
      <c r="V2" s="863"/>
      <c r="W2" s="372" t="s">
        <v>212</v>
      </c>
      <c r="X2" s="373" t="s">
        <v>82</v>
      </c>
      <c r="Y2" s="374" t="s">
        <v>256</v>
      </c>
      <c r="Z2" s="375" t="s">
        <v>213</v>
      </c>
      <c r="AA2" s="373" t="s">
        <v>82</v>
      </c>
      <c r="AB2" s="374" t="s">
        <v>255</v>
      </c>
      <c r="AC2" s="375" t="s">
        <v>214</v>
      </c>
      <c r="AD2" s="373" t="s">
        <v>82</v>
      </c>
      <c r="AE2" s="376" t="s">
        <v>257</v>
      </c>
      <c r="AF2" s="377" t="s">
        <v>215</v>
      </c>
      <c r="AG2" s="378" t="s">
        <v>82</v>
      </c>
      <c r="AH2" s="376" t="s">
        <v>258</v>
      </c>
      <c r="AI2" s="375" t="s">
        <v>216</v>
      </c>
      <c r="AJ2" s="373" t="s">
        <v>82</v>
      </c>
      <c r="AK2" s="376" t="s">
        <v>259</v>
      </c>
      <c r="AL2" s="375" t="s">
        <v>217</v>
      </c>
      <c r="AM2" s="373" t="s">
        <v>82</v>
      </c>
      <c r="AN2" s="379" t="s">
        <v>260</v>
      </c>
      <c r="AO2" s="375" t="s">
        <v>218</v>
      </c>
      <c r="AP2" s="373" t="s">
        <v>82</v>
      </c>
      <c r="AQ2" s="376" t="s">
        <v>268</v>
      </c>
      <c r="AR2" s="380" t="s">
        <v>211</v>
      </c>
      <c r="AS2" s="381" t="s">
        <v>82</v>
      </c>
      <c r="AT2" s="382" t="s">
        <v>269</v>
      </c>
      <c r="AU2" s="383" t="s">
        <v>246</v>
      </c>
      <c r="AV2" s="384"/>
      <c r="AW2" s="385"/>
      <c r="AX2" s="386">
        <v>2011</v>
      </c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194"/>
      <c r="BL2" s="194"/>
      <c r="BM2" s="194"/>
    </row>
    <row r="3" spans="1:52" ht="33.75" customHeight="1" thickBot="1">
      <c r="A3" s="90" t="s">
        <v>85</v>
      </c>
      <c r="B3" s="388" t="s">
        <v>86</v>
      </c>
      <c r="C3" s="389" t="s">
        <v>1</v>
      </c>
      <c r="D3" s="91" t="s">
        <v>87</v>
      </c>
      <c r="E3" s="390" t="s">
        <v>10</v>
      </c>
      <c r="F3" s="92" t="s">
        <v>88</v>
      </c>
      <c r="G3" s="391" t="s">
        <v>89</v>
      </c>
      <c r="H3" s="87" t="s">
        <v>90</v>
      </c>
      <c r="I3" s="392" t="s">
        <v>91</v>
      </c>
      <c r="J3" s="91" t="s">
        <v>92</v>
      </c>
      <c r="K3" s="93" t="s">
        <v>93</v>
      </c>
      <c r="L3" s="91" t="s">
        <v>94</v>
      </c>
      <c r="M3" s="91" t="s">
        <v>95</v>
      </c>
      <c r="N3" s="91" t="s">
        <v>96</v>
      </c>
      <c r="O3" s="91" t="s">
        <v>97</v>
      </c>
      <c r="P3" s="393" t="s">
        <v>172</v>
      </c>
      <c r="Q3" s="393" t="s">
        <v>225</v>
      </c>
      <c r="R3" s="393" t="s">
        <v>98</v>
      </c>
      <c r="S3" s="91" t="s">
        <v>5</v>
      </c>
      <c r="T3" s="94" t="s">
        <v>6</v>
      </c>
      <c r="U3" s="394" t="s">
        <v>7</v>
      </c>
      <c r="V3" s="395" t="s">
        <v>99</v>
      </c>
      <c r="W3" s="396" t="s">
        <v>210</v>
      </c>
      <c r="X3" s="397" t="s">
        <v>219</v>
      </c>
      <c r="Y3" s="398" t="s">
        <v>91</v>
      </c>
      <c r="Z3" s="396" t="s">
        <v>210</v>
      </c>
      <c r="AA3" s="397" t="s">
        <v>219</v>
      </c>
      <c r="AB3" s="398" t="s">
        <v>91</v>
      </c>
      <c r="AC3" s="396" t="s">
        <v>210</v>
      </c>
      <c r="AD3" s="397" t="s">
        <v>219</v>
      </c>
      <c r="AE3" s="398" t="s">
        <v>91</v>
      </c>
      <c r="AF3" s="399" t="s">
        <v>210</v>
      </c>
      <c r="AG3" s="400" t="s">
        <v>219</v>
      </c>
      <c r="AH3" s="398" t="s">
        <v>91</v>
      </c>
      <c r="AI3" s="396" t="s">
        <v>210</v>
      </c>
      <c r="AJ3" s="397" t="s">
        <v>219</v>
      </c>
      <c r="AK3" s="401" t="s">
        <v>91</v>
      </c>
      <c r="AL3" s="396" t="s">
        <v>210</v>
      </c>
      <c r="AM3" s="397" t="s">
        <v>219</v>
      </c>
      <c r="AN3" s="402" t="s">
        <v>91</v>
      </c>
      <c r="AO3" s="396" t="str">
        <f>AL3</f>
        <v>czas etapu</v>
      </c>
      <c r="AP3" s="397" t="s">
        <v>230</v>
      </c>
      <c r="AQ3" s="401" t="s">
        <v>91</v>
      </c>
      <c r="AR3" s="396" t="str">
        <f>AO3</f>
        <v>czas etapu</v>
      </c>
      <c r="AS3" s="403" t="s">
        <v>82</v>
      </c>
      <c r="AT3" s="404" t="s">
        <v>91</v>
      </c>
      <c r="AU3" s="405" t="s">
        <v>228</v>
      </c>
      <c r="AV3" s="406" t="s">
        <v>83</v>
      </c>
      <c r="AW3" s="407" t="s">
        <v>91</v>
      </c>
      <c r="AX3" s="408" t="s">
        <v>232</v>
      </c>
      <c r="AY3" s="409" t="s">
        <v>233</v>
      </c>
      <c r="AZ3" s="864" t="s">
        <v>234</v>
      </c>
    </row>
    <row r="4" spans="1:65" s="435" customFormat="1" ht="11.25" customHeight="1">
      <c r="A4" s="410">
        <v>1</v>
      </c>
      <c r="B4" s="411">
        <v>1</v>
      </c>
      <c r="C4" s="412">
        <v>64</v>
      </c>
      <c r="D4" s="413" t="s">
        <v>100</v>
      </c>
      <c r="E4" s="414">
        <f>W4+Z4+AC4+AF4+AI4+AL4+AO4</f>
        <v>0.11574074074074074</v>
      </c>
      <c r="F4" s="207">
        <f>IF(E5&gt;E4,E5-E4,"")</f>
        <v>0.00010416666666666907</v>
      </c>
      <c r="G4" s="207">
        <f>E4-$E$4</f>
        <v>0</v>
      </c>
      <c r="H4" s="415">
        <f>X4+AA4+AD4+AG4+AJ4+AM4+AP4</f>
        <v>42.195</v>
      </c>
      <c r="I4" s="416">
        <f>IF(H4&gt;0,E4/H4,"")</f>
        <v>0.0027429965811290613</v>
      </c>
      <c r="J4" s="417">
        <v>1</v>
      </c>
      <c r="K4" s="418">
        <v>1</v>
      </c>
      <c r="L4" s="417">
        <v>2</v>
      </c>
      <c r="M4" s="417">
        <v>2</v>
      </c>
      <c r="N4" s="418">
        <v>4</v>
      </c>
      <c r="O4" s="417">
        <v>2</v>
      </c>
      <c r="P4" s="419">
        <v>2</v>
      </c>
      <c r="Q4" s="419">
        <v>1</v>
      </c>
      <c r="R4" s="419" t="s">
        <v>101</v>
      </c>
      <c r="S4" s="420" t="s">
        <v>17</v>
      </c>
      <c r="T4" s="420">
        <v>1955</v>
      </c>
      <c r="U4" s="208" t="str">
        <f>IF(S4="M",AY4,AZ4)</f>
        <v>M50</v>
      </c>
      <c r="V4" s="413" t="s">
        <v>16</v>
      </c>
      <c r="W4" s="421">
        <v>0.01671296296296296</v>
      </c>
      <c r="X4" s="422">
        <v>6</v>
      </c>
      <c r="Y4" s="423">
        <f>IF(X4&gt;0,W4/X4,0)</f>
        <v>0.0027854938271604933</v>
      </c>
      <c r="Z4" s="424">
        <v>0.016435185185185188</v>
      </c>
      <c r="AA4" s="422">
        <v>6</v>
      </c>
      <c r="AB4" s="423">
        <f>IF(AA4&gt;0,Z4/AA4,0)</f>
        <v>0.002739197530864198</v>
      </c>
      <c r="AC4" s="424">
        <v>0.016689814814814817</v>
      </c>
      <c r="AD4" s="422">
        <v>6</v>
      </c>
      <c r="AE4" s="423">
        <f>IF(AD4&gt;0,AC4/AD4,0)</f>
        <v>0.002781635802469136</v>
      </c>
      <c r="AF4" s="424">
        <v>0.01650462962962963</v>
      </c>
      <c r="AG4" s="422">
        <v>6</v>
      </c>
      <c r="AH4" s="423">
        <f>IF(AG4&gt;0,AF4/AG4,0)</f>
        <v>0.0027507716049382717</v>
      </c>
      <c r="AI4" s="424">
        <v>0.016400462962962964</v>
      </c>
      <c r="AJ4" s="422">
        <v>6</v>
      </c>
      <c r="AK4" s="423">
        <f>IF(AJ4&gt;0,AI4/AJ4,0)</f>
        <v>0.0027334104938271605</v>
      </c>
      <c r="AL4" s="424">
        <v>0.016041666666666666</v>
      </c>
      <c r="AM4" s="422">
        <v>6</v>
      </c>
      <c r="AN4" s="425">
        <f>IF(AM4&gt;0,AL4/AM4,0)</f>
        <v>0.002673611111111111</v>
      </c>
      <c r="AO4" s="424">
        <v>0.01695601851851852</v>
      </c>
      <c r="AP4" s="426">
        <v>6.195</v>
      </c>
      <c r="AQ4" s="423">
        <f>IF(AP4&gt;0,AO4/AP4,0)</f>
        <v>0.0027370489941111412</v>
      </c>
      <c r="AR4" s="427">
        <v>0.015972222222222224</v>
      </c>
      <c r="AS4" s="428">
        <v>6</v>
      </c>
      <c r="AT4" s="423">
        <f>IF(AS4&gt;0,AR4/AS4,0)</f>
        <v>0.0026620370370370374</v>
      </c>
      <c r="AU4" s="429"/>
      <c r="AV4" s="430"/>
      <c r="AW4" s="425"/>
      <c r="AX4" s="431">
        <f>$AX$2-T4</f>
        <v>56</v>
      </c>
      <c r="AY4" s="432" t="str">
        <f>IF(AND(S4="M",AX4&lt;=19),"M16",IF(AND(S4="M",AX4&lt;=29),"M20",IF(AND(S4="M",AX4&lt;=39),"M30",IF(AND(S4="M",AX4&lt;=49),"M40",IF(AND(S4="M",AX4&lt;=59),"M50",IF(AND(S4="M",AX4&lt;=69),"M60",IF(AND(S4="M",AX4&lt;=99),"M70")))))))</f>
        <v>M50</v>
      </c>
      <c r="AZ4" s="865" t="b">
        <f>IF(AND(S4="k",AX4&lt;=19),"K16",IF(AND(S4="K",AX4&lt;=29),"K20",IF(AND(S4="K",AX4&lt;=39),"K30",IF(AND(S4="K",AX4&lt;=49),"K40",IF(AND(S4="K",AX4&lt;=59),"K50",IF(AND(S4="K",AX4&lt;=69),"K60",IF(AND(S4="K",AX4&lt;=99),"K70")))))))</f>
        <v>0</v>
      </c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4"/>
      <c r="BL4" s="434"/>
      <c r="BM4" s="434"/>
    </row>
    <row r="5" spans="1:65" s="435" customFormat="1" ht="11.25" customHeight="1">
      <c r="A5" s="209">
        <f>A4+1</f>
        <v>2</v>
      </c>
      <c r="B5" s="210">
        <v>2</v>
      </c>
      <c r="C5" s="211">
        <v>152</v>
      </c>
      <c r="D5" s="212" t="s">
        <v>102</v>
      </c>
      <c r="E5" s="213">
        <f>W5+Z5+AC5+AF5+AI5+AL5+AO5</f>
        <v>0.11584490740740741</v>
      </c>
      <c r="F5" s="207">
        <f>IF(E6&gt;E5,E6-E5,"")</f>
        <v>0.0004861111111111177</v>
      </c>
      <c r="G5" s="207">
        <f>E5-$E$4</f>
        <v>0.00010416666666666907</v>
      </c>
      <c r="H5" s="214">
        <f>X5+AA5+AD5+AG5+AJ5+AM5+AP5</f>
        <v>42.195</v>
      </c>
      <c r="I5" s="215">
        <f>IF(H5&gt;0,E5/H5,"")</f>
        <v>0.0027454652780520773</v>
      </c>
      <c r="J5" s="216">
        <v>3</v>
      </c>
      <c r="K5" s="217">
        <v>3</v>
      </c>
      <c r="L5" s="218">
        <v>3</v>
      </c>
      <c r="M5" s="216">
        <v>1</v>
      </c>
      <c r="N5" s="217">
        <v>2</v>
      </c>
      <c r="O5" s="216">
        <v>1</v>
      </c>
      <c r="P5" s="219">
        <v>1</v>
      </c>
      <c r="Q5" s="219">
        <v>2</v>
      </c>
      <c r="R5" s="219" t="s">
        <v>101</v>
      </c>
      <c r="S5" s="220" t="s">
        <v>17</v>
      </c>
      <c r="T5" s="220">
        <v>1965</v>
      </c>
      <c r="U5" s="221" t="str">
        <f>IF(S5="M",AY5,AZ5)</f>
        <v>M40</v>
      </c>
      <c r="V5" s="212" t="s">
        <v>16</v>
      </c>
      <c r="W5" s="424">
        <v>0.016805555555555556</v>
      </c>
      <c r="X5" s="436">
        <v>6</v>
      </c>
      <c r="Y5" s="425">
        <f>IF(X5&gt;0,W5/X5,0)</f>
        <v>0.002800925925925926</v>
      </c>
      <c r="Z5" s="424">
        <v>0.0166087962962963</v>
      </c>
      <c r="AA5" s="436">
        <v>6</v>
      </c>
      <c r="AB5" s="425">
        <f>IF(AA5&gt;0,Z5/AA5,0)</f>
        <v>0.002768132716049383</v>
      </c>
      <c r="AC5" s="424">
        <v>0.016805555555555556</v>
      </c>
      <c r="AD5" s="436">
        <v>6</v>
      </c>
      <c r="AE5" s="425">
        <f>IF(AD5&gt;0,AC5/AD5,0)</f>
        <v>0.002800925925925926</v>
      </c>
      <c r="AF5" s="424">
        <v>0.016400462962962964</v>
      </c>
      <c r="AG5" s="436">
        <v>6</v>
      </c>
      <c r="AH5" s="425">
        <f>IF(AG5&gt;0,AF5/AG5,0)</f>
        <v>0.0027334104938271605</v>
      </c>
      <c r="AI5" s="424">
        <v>0.016296296296296295</v>
      </c>
      <c r="AJ5" s="436">
        <v>6</v>
      </c>
      <c r="AK5" s="425">
        <f>IF(AJ5&gt;0,AI5/AJ5,0)</f>
        <v>0.0027160493827160493</v>
      </c>
      <c r="AL5" s="424">
        <v>0.016006944444444445</v>
      </c>
      <c r="AM5" s="436">
        <v>6</v>
      </c>
      <c r="AN5" s="425">
        <f>IF(AM5&gt;0,AL5/AM5,0)</f>
        <v>0.002667824074074074</v>
      </c>
      <c r="AO5" s="424">
        <v>0.0169212962962963</v>
      </c>
      <c r="AP5" s="437">
        <v>6.195</v>
      </c>
      <c r="AQ5" s="425">
        <f>IF(AP5&gt;0,AO5/AP5,0)</f>
        <v>0.0027314441156249068</v>
      </c>
      <c r="AR5" s="438">
        <v>0.01613425925925926</v>
      </c>
      <c r="AS5" s="439">
        <v>6</v>
      </c>
      <c r="AT5" s="425">
        <f>IF(AS5&gt;0,AR5/AS5,0)</f>
        <v>0.0026890432098765436</v>
      </c>
      <c r="AU5" s="429"/>
      <c r="AV5" s="430"/>
      <c r="AW5" s="425"/>
      <c r="AX5" s="440">
        <f>$AX$2-T5</f>
        <v>46</v>
      </c>
      <c r="AY5" s="441" t="str">
        <f>IF(AND(S5="M",AX5&lt;=19),"M16",IF(AND(S5="M",AX5&lt;=29),"M20",IF(AND(S5="M",AX5&lt;=39),"M30",IF(AND(S5="M",AX5&lt;=49),"M40",IF(AND(S5="M",AX5&lt;=59),"M50",IF(AND(S5="M",AX5&lt;=69),"M60",IF(AND(S5="M",AX5&lt;=99),"M70")))))))</f>
        <v>M40</v>
      </c>
      <c r="AZ5" s="866" t="b">
        <f>IF(AND(S5="k",AX5&lt;=19),"K16",IF(AND(S5="K",AX5&lt;=29),"K20",IF(AND(S5="K",AX5&lt;=39),"K30",IF(AND(S5="K",AX5&lt;=49),"K40",IF(AND(S5="K",AX5&lt;=59),"K50",IF(AND(S5="K",AX5&lt;=69),"K60",IF(AND(S5="K",AX5&lt;=99),"K70")))))))</f>
        <v>0</v>
      </c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4"/>
      <c r="BL5" s="434"/>
      <c r="BM5" s="434"/>
    </row>
    <row r="6" spans="1:65" s="435" customFormat="1" ht="11.25" customHeight="1">
      <c r="A6" s="209">
        <f>A5+1</f>
        <v>3</v>
      </c>
      <c r="B6" s="210">
        <v>3</v>
      </c>
      <c r="C6" s="211">
        <v>161</v>
      </c>
      <c r="D6" s="212" t="s">
        <v>103</v>
      </c>
      <c r="E6" s="213">
        <f>W6+Z6+AC6+AF6+AI6+AL6+AO6</f>
        <v>0.11633101851851853</v>
      </c>
      <c r="F6" s="207">
        <f>IF(E7&gt;E6,E7-E6,"")</f>
        <v>0.005613425925925911</v>
      </c>
      <c r="G6" s="207">
        <f>E6-$E$4</f>
        <v>0.0005902777777777868</v>
      </c>
      <c r="H6" s="214">
        <f>X6+AA6+AD6+AG6+AJ6+AM6+AP6</f>
        <v>42.195</v>
      </c>
      <c r="I6" s="215">
        <f>IF(H6&gt;0,E6/H6,"")</f>
        <v>0.0027569858636928195</v>
      </c>
      <c r="J6" s="216">
        <v>2</v>
      </c>
      <c r="K6" s="217">
        <v>2</v>
      </c>
      <c r="L6" s="216">
        <v>4</v>
      </c>
      <c r="M6" s="216">
        <v>3</v>
      </c>
      <c r="N6" s="217">
        <v>3</v>
      </c>
      <c r="O6" s="216">
        <v>3</v>
      </c>
      <c r="P6" s="219">
        <v>3</v>
      </c>
      <c r="Q6" s="219">
        <v>3</v>
      </c>
      <c r="R6" s="219" t="s">
        <v>101</v>
      </c>
      <c r="S6" s="220" t="s">
        <v>17</v>
      </c>
      <c r="T6" s="220">
        <v>1982</v>
      </c>
      <c r="U6" s="222" t="str">
        <f>IF(S6="M",AY6,AZ6)</f>
        <v>M20</v>
      </c>
      <c r="V6" s="212" t="s">
        <v>15</v>
      </c>
      <c r="W6" s="424">
        <v>0.01675925925925926</v>
      </c>
      <c r="X6" s="436">
        <v>6</v>
      </c>
      <c r="Y6" s="425">
        <f>IF(X6&gt;0,W6/X6,0)</f>
        <v>0.0027932098765432096</v>
      </c>
      <c r="Z6" s="424">
        <v>0.016574074074074074</v>
      </c>
      <c r="AA6" s="436">
        <v>6</v>
      </c>
      <c r="AB6" s="425">
        <f>IF(AA6&gt;0,Z6/AA6,0)</f>
        <v>0.0027623456790123457</v>
      </c>
      <c r="AC6" s="424">
        <v>0.016828703703703703</v>
      </c>
      <c r="AD6" s="436">
        <v>6</v>
      </c>
      <c r="AE6" s="425">
        <f>IF(AD6&gt;0,AC6/AD6,0)</f>
        <v>0.002804783950617284</v>
      </c>
      <c r="AF6" s="424">
        <v>0.01659722222222222</v>
      </c>
      <c r="AG6" s="436">
        <v>6</v>
      </c>
      <c r="AH6" s="425">
        <f>IF(AG6&gt;0,AF6/AG6,0)</f>
        <v>0.0027662037037037034</v>
      </c>
      <c r="AI6" s="424">
        <v>0.01633101851851852</v>
      </c>
      <c r="AJ6" s="436">
        <v>6</v>
      </c>
      <c r="AK6" s="425">
        <f>IF(AJ6&gt;0,AI6/AJ6,0)</f>
        <v>0.0027218364197530865</v>
      </c>
      <c r="AL6" s="424">
        <v>0.01615740740740741</v>
      </c>
      <c r="AM6" s="436">
        <v>6</v>
      </c>
      <c r="AN6" s="425">
        <f>IF(AM6&gt;0,AL6/AM6,0)</f>
        <v>0.0026929012345679013</v>
      </c>
      <c r="AO6" s="424">
        <v>0.017083333333333336</v>
      </c>
      <c r="AP6" s="437">
        <v>6.195</v>
      </c>
      <c r="AQ6" s="425">
        <f>IF(AP6&gt;0,AO6/AP6,0)</f>
        <v>0.002757600215227334</v>
      </c>
      <c r="AR6" s="442">
        <v>0.016145833333333335</v>
      </c>
      <c r="AS6" s="439">
        <v>6</v>
      </c>
      <c r="AT6" s="425">
        <f>IF(AS6&gt;0,AR6/AS6,0)</f>
        <v>0.0026909722222222226</v>
      </c>
      <c r="AU6" s="429"/>
      <c r="AV6" s="430"/>
      <c r="AW6" s="425"/>
      <c r="AX6" s="440">
        <f>$AX$2-T6</f>
        <v>29</v>
      </c>
      <c r="AY6" s="441" t="str">
        <f>IF(AND(S6="M",AX6&lt;=19),"M16",IF(AND(S6="M",AX6&lt;=29),"M20",IF(AND(S6="M",AX6&lt;=39),"M30",IF(AND(S6="M",AX6&lt;=49),"M40",IF(AND(S6="M",AX6&lt;=59),"M50",IF(AND(S6="M",AX6&lt;=69),"M60",IF(AND(S6="M",AX6&lt;=99),"M70")))))))</f>
        <v>M20</v>
      </c>
      <c r="AZ6" s="866" t="b">
        <f>IF(AND(S6="k",AX6&lt;=19),"K16",IF(AND(S6="K",AX6&lt;=29),"K20",IF(AND(S6="K",AX6&lt;=39),"K30",IF(AND(S6="K",AX6&lt;=49),"K40",IF(AND(S6="K",AX6&lt;=59),"K50",IF(AND(S6="K",AX6&lt;=69),"K60",IF(AND(S6="K",AX6&lt;=99),"K70")))))))</f>
        <v>0</v>
      </c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4"/>
      <c r="BL6" s="434"/>
      <c r="BM6" s="434"/>
    </row>
    <row r="7" spans="1:65" s="435" customFormat="1" ht="11.25" customHeight="1">
      <c r="A7" s="209">
        <f>A6+1</f>
        <v>4</v>
      </c>
      <c r="B7" s="210">
        <v>4</v>
      </c>
      <c r="C7" s="211">
        <v>42</v>
      </c>
      <c r="D7" s="212" t="s">
        <v>104</v>
      </c>
      <c r="E7" s="213">
        <f>W7+Z7+AC7+AF7+AI7+AL7+AO7</f>
        <v>0.12194444444444444</v>
      </c>
      <c r="F7" s="207">
        <f>IF(E8&gt;E7,E8-E7,"")</f>
        <v>0.0024074074074074137</v>
      </c>
      <c r="G7" s="207">
        <f>E7-$E$4</f>
        <v>0.006203703703703697</v>
      </c>
      <c r="H7" s="214">
        <f>X7+AA7+AD7+AG7+AJ7+AM7+AP7</f>
        <v>42.195</v>
      </c>
      <c r="I7" s="215">
        <f>IF(H7&gt;0,E7/H7,"")</f>
        <v>0.002890021197877579</v>
      </c>
      <c r="J7" s="216">
        <v>6</v>
      </c>
      <c r="K7" s="217">
        <v>5</v>
      </c>
      <c r="L7" s="216">
        <v>5</v>
      </c>
      <c r="M7" s="216">
        <v>4</v>
      </c>
      <c r="N7" s="217">
        <v>7</v>
      </c>
      <c r="O7" s="216">
        <v>4</v>
      </c>
      <c r="P7" s="219">
        <v>5</v>
      </c>
      <c r="Q7" s="219">
        <v>6</v>
      </c>
      <c r="R7" s="219" t="s">
        <v>101</v>
      </c>
      <c r="S7" s="220" t="s">
        <v>17</v>
      </c>
      <c r="T7" s="220">
        <v>1969</v>
      </c>
      <c r="U7" s="222" t="str">
        <f>IF(S7="M",AY7,AZ7)</f>
        <v>M40</v>
      </c>
      <c r="V7" s="212" t="s">
        <v>16</v>
      </c>
      <c r="W7" s="424">
        <v>0.018703703703703705</v>
      </c>
      <c r="X7" s="436">
        <v>6</v>
      </c>
      <c r="Y7" s="425">
        <f>IF(X7&gt;0,W7/X7,0)</f>
        <v>0.0031172839506172843</v>
      </c>
      <c r="Z7" s="424">
        <v>0.017118055555555556</v>
      </c>
      <c r="AA7" s="436">
        <v>6</v>
      </c>
      <c r="AB7" s="425">
        <f>IF(AA7&gt;0,Z7/AA7,0)</f>
        <v>0.0028530092592592596</v>
      </c>
      <c r="AC7" s="424">
        <v>0.016979166666666667</v>
      </c>
      <c r="AD7" s="436">
        <v>6</v>
      </c>
      <c r="AE7" s="425">
        <f>IF(AD7&gt;0,AC7/AD7,0)</f>
        <v>0.002829861111111111</v>
      </c>
      <c r="AF7" s="424">
        <v>0.017395833333333336</v>
      </c>
      <c r="AG7" s="436">
        <v>6</v>
      </c>
      <c r="AH7" s="425">
        <f>IF(AG7&gt;0,AF7/AG7,0)</f>
        <v>0.002899305555555556</v>
      </c>
      <c r="AI7" s="424">
        <v>0.01769675925925926</v>
      </c>
      <c r="AJ7" s="436">
        <v>6</v>
      </c>
      <c r="AK7" s="425">
        <f>IF(AJ7&gt;0,AI7/AJ7,0)</f>
        <v>0.0029494598765432097</v>
      </c>
      <c r="AL7" s="424">
        <v>0.01636574074074074</v>
      </c>
      <c r="AM7" s="436">
        <v>6</v>
      </c>
      <c r="AN7" s="425">
        <f>IF(AM7&gt;0,AL7/AM7,0)</f>
        <v>0.0027276234567901233</v>
      </c>
      <c r="AO7" s="424">
        <v>0.017685185185185182</v>
      </c>
      <c r="AP7" s="437">
        <v>6.195</v>
      </c>
      <c r="AQ7" s="425">
        <f>IF(AP7&gt;0,AO7/AP7,0)</f>
        <v>0.002854751442322063</v>
      </c>
      <c r="AR7" s="438">
        <v>0.0178125</v>
      </c>
      <c r="AS7" s="439">
        <v>6</v>
      </c>
      <c r="AT7" s="425">
        <f>IF(AS7&gt;0,AR7/AS7,0)</f>
        <v>0.0029687499999999996</v>
      </c>
      <c r="AU7" s="429"/>
      <c r="AV7" s="430"/>
      <c r="AW7" s="425"/>
      <c r="AX7" s="431">
        <f>$AX$2-T7</f>
        <v>42</v>
      </c>
      <c r="AY7" s="432" t="str">
        <f>IF(AND(S7="M",AX7&lt;=19),"M16",IF(AND(S7="M",AX7&lt;=29),"M20",IF(AND(S7="M",AX7&lt;=39),"M30",IF(AND(S7="M",AX7&lt;=49),"M40",IF(AND(S7="M",AX7&lt;=59),"M50",IF(AND(S7="M",AX7&lt;=69),"M60",IF(AND(S7="M",AX7&lt;=99),"M70")))))))</f>
        <v>M40</v>
      </c>
      <c r="AZ7" s="865" t="b">
        <f>IF(AND(S7="k",AX7&lt;=19),"K16",IF(AND(S7="K",AX7&lt;=29),"K20",IF(AND(S7="K",AX7&lt;=39),"K30",IF(AND(S7="K",AX7&lt;=49),"K40",IF(AND(S7="K",AX7&lt;=59),"K50",IF(AND(S7="K",AX7&lt;=69),"K60",IF(AND(S7="K",AX7&lt;=99),"K70")))))))</f>
        <v>0</v>
      </c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4"/>
      <c r="BL7" s="434"/>
      <c r="BM7" s="434"/>
    </row>
    <row r="8" spans="1:65" s="435" customFormat="1" ht="11.25" customHeight="1">
      <c r="A8" s="209">
        <f>A7+1</f>
        <v>5</v>
      </c>
      <c r="B8" s="210">
        <v>5</v>
      </c>
      <c r="C8" s="211">
        <v>144</v>
      </c>
      <c r="D8" s="212" t="s">
        <v>105</v>
      </c>
      <c r="E8" s="213">
        <f>W8+Z8+AC8+AF8+AI8+AL8+AO8</f>
        <v>0.12435185185185185</v>
      </c>
      <c r="F8" s="207">
        <f>IF(E9&gt;E8,E9-E8,"")</f>
        <v>0.005752314814814807</v>
      </c>
      <c r="G8" s="207">
        <f>E8-$E$4</f>
        <v>0.008611111111111111</v>
      </c>
      <c r="H8" s="214">
        <f>X8+AA8+AD8+AG8+AJ8+AM8+AP8</f>
        <v>42.195</v>
      </c>
      <c r="I8" s="215">
        <f>IF(H8&gt;0,E8/H8,"")</f>
        <v>0.0029470755267650634</v>
      </c>
      <c r="J8" s="216">
        <v>7</v>
      </c>
      <c r="K8" s="217">
        <v>6</v>
      </c>
      <c r="L8" s="216">
        <v>6</v>
      </c>
      <c r="M8" s="216">
        <v>5</v>
      </c>
      <c r="N8" s="217">
        <v>6</v>
      </c>
      <c r="O8" s="216">
        <v>6</v>
      </c>
      <c r="P8" s="219">
        <v>4</v>
      </c>
      <c r="Q8" s="219">
        <v>4</v>
      </c>
      <c r="R8" s="219" t="s">
        <v>101</v>
      </c>
      <c r="S8" s="220" t="s">
        <v>17</v>
      </c>
      <c r="T8" s="220">
        <v>1991</v>
      </c>
      <c r="U8" s="222" t="str">
        <f>IF(S8="M",AY8,AZ8)</f>
        <v>M20</v>
      </c>
      <c r="V8" s="212" t="s">
        <v>15</v>
      </c>
      <c r="W8" s="424">
        <v>0.018865740740740742</v>
      </c>
      <c r="X8" s="436">
        <v>6</v>
      </c>
      <c r="Y8" s="425">
        <f>IF(X8&gt;0,W8/X8,0)</f>
        <v>0.0031442901234567905</v>
      </c>
      <c r="Z8" s="424">
        <v>0.017395833333333336</v>
      </c>
      <c r="AA8" s="436">
        <v>6</v>
      </c>
      <c r="AB8" s="425">
        <f>IF(AA8&gt;0,Z8/AA8,0)</f>
        <v>0.002899305555555556</v>
      </c>
      <c r="AC8" s="424">
        <v>0.018587962962962962</v>
      </c>
      <c r="AD8" s="436">
        <v>6</v>
      </c>
      <c r="AE8" s="425">
        <f>IF(AD8&gt;0,AC8/AD8,0)</f>
        <v>0.0030979938271604936</v>
      </c>
      <c r="AF8" s="424">
        <v>0.017627314814814814</v>
      </c>
      <c r="AG8" s="436">
        <v>6</v>
      </c>
      <c r="AH8" s="425">
        <f>IF(AG8&gt;0,AF8/AG8,0)</f>
        <v>0.0029378858024691357</v>
      </c>
      <c r="AI8" s="424">
        <v>0.01726851851851852</v>
      </c>
      <c r="AJ8" s="436">
        <v>6</v>
      </c>
      <c r="AK8" s="425">
        <f>IF(AJ8&gt;0,AI8/AJ8,0)</f>
        <v>0.0028780864197530866</v>
      </c>
      <c r="AL8" s="424">
        <v>0.017013888888888887</v>
      </c>
      <c r="AM8" s="436">
        <v>6</v>
      </c>
      <c r="AN8" s="425">
        <f>IF(AM8&gt;0,AL8/AM8,0)</f>
        <v>0.002835648148148148</v>
      </c>
      <c r="AO8" s="424">
        <v>0.017592592592592594</v>
      </c>
      <c r="AP8" s="437">
        <v>6.195</v>
      </c>
      <c r="AQ8" s="425">
        <f>IF(AP8&gt;0,AO8/AP8,0)</f>
        <v>0.002839805099692105</v>
      </c>
      <c r="AR8" s="438">
        <v>0.016458333333333332</v>
      </c>
      <c r="AS8" s="439">
        <v>6</v>
      </c>
      <c r="AT8" s="425">
        <f>IF(AS8&gt;0,AR8/AS8,0)</f>
        <v>0.0027430555555555554</v>
      </c>
      <c r="AU8" s="429"/>
      <c r="AV8" s="430"/>
      <c r="AW8" s="425"/>
      <c r="AX8" s="443">
        <f>$AX$2-T8</f>
        <v>20</v>
      </c>
      <c r="AY8" s="444" t="str">
        <f>IF(AND(S8="M",AX8&lt;=19),"M16",IF(AND(S8="M",AX8&lt;=29),"M20",IF(AND(S8="M",AX8&lt;=39),"M30",IF(AND(S8="M",AX8&lt;=49),"M40",IF(AND(S8="M",AX8&lt;=59),"M50",IF(AND(S8="M",AX8&lt;=69),"M60",IF(AND(S8="M",AX8&lt;=99),"M70")))))))</f>
        <v>M20</v>
      </c>
      <c r="AZ8" s="866" t="b">
        <f>IF(AND(S8="k",AX8&lt;=19),"K16",IF(AND(S8="K",AX8&lt;=29),"K20",IF(AND(S8="K",AX8&lt;=39),"K30",IF(AND(S8="K",AX8&lt;=49),"K40",IF(AND(S8="K",AX8&lt;=59),"K50",IF(AND(S8="K",AX8&lt;=69),"K60",IF(AND(S8="K",AX8&lt;=99),"K70")))))))</f>
        <v>0</v>
      </c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4"/>
      <c r="BL8" s="434"/>
      <c r="BM8" s="434"/>
    </row>
    <row r="9" spans="1:65" s="435" customFormat="1" ht="11.25" customHeight="1">
      <c r="A9" s="209">
        <f>A8+1</f>
        <v>6</v>
      </c>
      <c r="B9" s="210">
        <v>6</v>
      </c>
      <c r="C9" s="211">
        <v>40</v>
      </c>
      <c r="D9" s="212" t="s">
        <v>106</v>
      </c>
      <c r="E9" s="213">
        <f>W9+Z9+AC9+AF9+AI9+AL9+AO9</f>
        <v>0.13010416666666666</v>
      </c>
      <c r="F9" s="207">
        <f>IF(E10&gt;E9,E10-E9,"")</f>
        <v>0.0015046296296296335</v>
      </c>
      <c r="G9" s="207">
        <f>E9-$E$4</f>
        <v>0.014363425925925918</v>
      </c>
      <c r="H9" s="214">
        <f>X9+AA9+AD9+AG9+AJ9+AM9+AP9</f>
        <v>42.195</v>
      </c>
      <c r="I9" s="215">
        <f>IF(H9&gt;0,E9/H9,"")</f>
        <v>0.0030834024568471776</v>
      </c>
      <c r="J9" s="216">
        <v>8</v>
      </c>
      <c r="K9" s="217">
        <v>9</v>
      </c>
      <c r="L9" s="216">
        <v>8</v>
      </c>
      <c r="M9" s="216">
        <v>8</v>
      </c>
      <c r="N9" s="217">
        <v>11</v>
      </c>
      <c r="O9" s="216">
        <v>9</v>
      </c>
      <c r="P9" s="219">
        <v>9</v>
      </c>
      <c r="Q9" s="219">
        <v>7</v>
      </c>
      <c r="R9" s="219" t="s">
        <v>101</v>
      </c>
      <c r="S9" s="220" t="s">
        <v>17</v>
      </c>
      <c r="T9" s="220">
        <v>1960</v>
      </c>
      <c r="U9" s="222" t="str">
        <f>IF(S9="M",AY9,AZ9)</f>
        <v>M50</v>
      </c>
      <c r="V9" s="212" t="s">
        <v>16</v>
      </c>
      <c r="W9" s="424">
        <v>0.01951388888888889</v>
      </c>
      <c r="X9" s="436">
        <v>6</v>
      </c>
      <c r="Y9" s="425">
        <f>IF(X9&gt;0,W9/X9,0)</f>
        <v>0.003252314814814815</v>
      </c>
      <c r="Z9" s="424">
        <v>0.018298611111111113</v>
      </c>
      <c r="AA9" s="436">
        <v>6</v>
      </c>
      <c r="AB9" s="425">
        <f>IF(AA9&gt;0,Z9/AA9,0)</f>
        <v>0.003049768518518519</v>
      </c>
      <c r="AC9" s="424">
        <v>0.019085648148148147</v>
      </c>
      <c r="AD9" s="436">
        <v>6</v>
      </c>
      <c r="AE9" s="425">
        <f>IF(AD9&gt;0,AC9/AD9,0)</f>
        <v>0.003180941358024691</v>
      </c>
      <c r="AF9" s="424">
        <v>0.018483796296296297</v>
      </c>
      <c r="AG9" s="436">
        <v>6</v>
      </c>
      <c r="AH9" s="425">
        <f>IF(AG9&gt;0,AF9/AG9,0)</f>
        <v>0.003080632716049383</v>
      </c>
      <c r="AI9" s="424">
        <v>0.018113425925925925</v>
      </c>
      <c r="AJ9" s="436">
        <v>6</v>
      </c>
      <c r="AK9" s="425">
        <f>IF(AJ9&gt;0,AI9/AJ9,0)</f>
        <v>0.003018904320987654</v>
      </c>
      <c r="AL9" s="424">
        <v>0.017847222222222223</v>
      </c>
      <c r="AM9" s="436">
        <v>6</v>
      </c>
      <c r="AN9" s="425">
        <f>IF(AM9&gt;0,AL9/AM9,0)</f>
        <v>0.0029745370370370373</v>
      </c>
      <c r="AO9" s="424">
        <v>0.018761574074074073</v>
      </c>
      <c r="AP9" s="437">
        <v>6.195</v>
      </c>
      <c r="AQ9" s="425">
        <f>IF(AP9&gt;0,AO9/AP9,0)</f>
        <v>0.0030285026753953306</v>
      </c>
      <c r="AR9" s="438">
        <v>0.018460648148148146</v>
      </c>
      <c r="AS9" s="439">
        <v>6</v>
      </c>
      <c r="AT9" s="425">
        <f>IF(AS9&gt;0,AR9/AS9,0)</f>
        <v>0.0030767746913580242</v>
      </c>
      <c r="AU9" s="429"/>
      <c r="AV9" s="445"/>
      <c r="AW9" s="425"/>
      <c r="AX9" s="443">
        <f>$AX$2-T9</f>
        <v>51</v>
      </c>
      <c r="AY9" s="444" t="str">
        <f>IF(AND(S9="M",AX9&lt;=19),"M16",IF(AND(S9="M",AX9&lt;=29),"M20",IF(AND(S9="M",AX9&lt;=39),"M30",IF(AND(S9="M",AX9&lt;=49),"M40",IF(AND(S9="M",AX9&lt;=59),"M50",IF(AND(S9="M",AX9&lt;=69),"M60",IF(AND(S9="M",AX9&lt;=99),"M70")))))))</f>
        <v>M50</v>
      </c>
      <c r="AZ9" s="866" t="b">
        <f>IF(AND(S9="k",AX9&lt;=19),"K16",IF(AND(S9="K",AX9&lt;=29),"K20",IF(AND(S9="K",AX9&lt;=39),"K30",IF(AND(S9="K",AX9&lt;=49),"K40",IF(AND(S9="K",AX9&lt;=59),"K50",IF(AND(S9="K",AX9&lt;=69),"K60",IF(AND(S9="K",AX9&lt;=99),"K70")))))))</f>
        <v>0</v>
      </c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4"/>
      <c r="BL9" s="434"/>
      <c r="BM9" s="434"/>
    </row>
    <row r="10" spans="1:65" s="435" customFormat="1" ht="11.25" customHeight="1">
      <c r="A10" s="209">
        <f>A9+1</f>
        <v>7</v>
      </c>
      <c r="B10" s="210">
        <v>7</v>
      </c>
      <c r="C10" s="211">
        <v>149</v>
      </c>
      <c r="D10" s="212" t="s">
        <v>107</v>
      </c>
      <c r="E10" s="213">
        <f>W10+Z10+AC10+AF10+AI10+AL10+AO10</f>
        <v>0.1316087962962963</v>
      </c>
      <c r="F10" s="207">
        <f>IF(E11&gt;E10,E11-E10,"")</f>
        <v>0.010277777777777775</v>
      </c>
      <c r="G10" s="207">
        <f>E10-$E$4</f>
        <v>0.015868055555555552</v>
      </c>
      <c r="H10" s="214">
        <f>X10+AA10+AD10+AG10+AJ10+AM10+AP10</f>
        <v>42.195</v>
      </c>
      <c r="I10" s="215">
        <f>IF(H10&gt;0,E10/H10,"")</f>
        <v>0.0031190614124018555</v>
      </c>
      <c r="J10" s="216">
        <v>10</v>
      </c>
      <c r="K10" s="217">
        <v>10</v>
      </c>
      <c r="L10" s="216">
        <v>7</v>
      </c>
      <c r="M10" s="216">
        <v>7</v>
      </c>
      <c r="N10" s="217">
        <v>10</v>
      </c>
      <c r="O10" s="216">
        <v>11</v>
      </c>
      <c r="P10" s="219">
        <v>10</v>
      </c>
      <c r="Q10" s="219">
        <v>13</v>
      </c>
      <c r="R10" s="219" t="s">
        <v>101</v>
      </c>
      <c r="S10" s="220" t="s">
        <v>17</v>
      </c>
      <c r="T10" s="220">
        <v>1972</v>
      </c>
      <c r="U10" s="222" t="str">
        <f>IF(S10="M",AY10,AZ10)</f>
        <v>M30</v>
      </c>
      <c r="V10" s="212" t="s">
        <v>39</v>
      </c>
      <c r="W10" s="424">
        <v>0.020520833333333332</v>
      </c>
      <c r="X10" s="436">
        <v>6</v>
      </c>
      <c r="Y10" s="425">
        <f>IF(X10&gt;0,W10/X10,0)</f>
        <v>0.003420138888888889</v>
      </c>
      <c r="Z10" s="424">
        <v>0.018506944444444444</v>
      </c>
      <c r="AA10" s="436">
        <v>6</v>
      </c>
      <c r="AB10" s="425">
        <f>IF(AA10&gt;0,Z10/AA10,0)</f>
        <v>0.0030844907407407405</v>
      </c>
      <c r="AC10" s="424">
        <v>0.01898148148148148</v>
      </c>
      <c r="AD10" s="436">
        <v>6</v>
      </c>
      <c r="AE10" s="425">
        <f>IF(AD10&gt;0,AC10/AD10,0)</f>
        <v>0.0031635802469135803</v>
      </c>
      <c r="AF10" s="424">
        <v>0.01840277777777778</v>
      </c>
      <c r="AG10" s="436">
        <v>6</v>
      </c>
      <c r="AH10" s="425">
        <f>IF(AG10&gt;0,AF10/AG10,0)</f>
        <v>0.0030671296296296297</v>
      </c>
      <c r="AI10" s="424">
        <v>0.018078703703703704</v>
      </c>
      <c r="AJ10" s="436">
        <v>6</v>
      </c>
      <c r="AK10" s="425">
        <f>IF(AJ10&gt;0,AI10/AJ10,0)</f>
        <v>0.0030131172839506174</v>
      </c>
      <c r="AL10" s="424">
        <v>0.018287037037037036</v>
      </c>
      <c r="AM10" s="436">
        <v>6</v>
      </c>
      <c r="AN10" s="425">
        <f>IF(AM10&gt;0,AL10/AM10,0)</f>
        <v>0.0030478395061728394</v>
      </c>
      <c r="AO10" s="424">
        <v>0.018831018518518518</v>
      </c>
      <c r="AP10" s="437">
        <v>6.195</v>
      </c>
      <c r="AQ10" s="425">
        <f>IF(AP10&gt;0,AO10/AP10,0)</f>
        <v>0.0030397124323677995</v>
      </c>
      <c r="AR10" s="438">
        <v>0.019953703703703706</v>
      </c>
      <c r="AS10" s="439">
        <v>6</v>
      </c>
      <c r="AT10" s="425">
        <f>IF(AS10&gt;0,AR10/AS10,0)</f>
        <v>0.0033256172839506177</v>
      </c>
      <c r="AU10" s="429"/>
      <c r="AV10" s="430"/>
      <c r="AW10" s="425"/>
      <c r="AX10" s="443">
        <f>$AX$2-T10</f>
        <v>39</v>
      </c>
      <c r="AY10" s="444" t="str">
        <f>IF(AND(S10="M",AX10&lt;=19),"M16",IF(AND(S10="M",AX10&lt;=29),"M20",IF(AND(S10="M",AX10&lt;=39),"M30",IF(AND(S10="M",AX10&lt;=49),"M40",IF(AND(S10="M",AX10&lt;=59),"M50",IF(AND(S10="M",AX10&lt;=69),"M60",IF(AND(S10="M",AX10&lt;=99),"M70")))))))</f>
        <v>M30</v>
      </c>
      <c r="AZ10" s="866" t="b">
        <f>IF(AND(S10="k",AX10&lt;=19),"K16",IF(AND(S10="K",AX10&lt;=29),"K20",IF(AND(S10="K",AX10&lt;=39),"K30",IF(AND(S10="K",AX10&lt;=49),"K40",IF(AND(S10="K",AX10&lt;=59),"K50",IF(AND(S10="K",AX10&lt;=69),"K60",IF(AND(S10="K",AX10&lt;=99),"K70")))))))</f>
        <v>0</v>
      </c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4"/>
      <c r="BL10" s="434"/>
      <c r="BM10" s="434"/>
    </row>
    <row r="11" spans="1:65" s="435" customFormat="1" ht="11.25" customHeight="1">
      <c r="A11" s="209">
        <f>A10+1</f>
        <v>8</v>
      </c>
      <c r="B11" s="210">
        <v>8</v>
      </c>
      <c r="C11" s="223">
        <v>158</v>
      </c>
      <c r="D11" s="224" t="s">
        <v>108</v>
      </c>
      <c r="E11" s="213">
        <f>W11+Z11+AC11+AF11+AI11+AL11+AO11</f>
        <v>0.14188657407407407</v>
      </c>
      <c r="F11" s="207">
        <f>IF(E12&gt;E11,E12-E11,"")</f>
        <v>0.005439814814814814</v>
      </c>
      <c r="G11" s="207">
        <f>E11-$E$4</f>
        <v>0.026145833333333326</v>
      </c>
      <c r="H11" s="214">
        <f>X11+AA11+AD11+AG11+AJ11+AM11+AP11</f>
        <v>42.195</v>
      </c>
      <c r="I11" s="215">
        <f>IF(H11&gt;0,E11/H11,"")</f>
        <v>0.003362639508806116</v>
      </c>
      <c r="J11" s="216">
        <v>11</v>
      </c>
      <c r="K11" s="225">
        <v>12</v>
      </c>
      <c r="L11" s="226">
        <v>11</v>
      </c>
      <c r="M11" s="226">
        <v>10</v>
      </c>
      <c r="N11" s="225">
        <v>15</v>
      </c>
      <c r="O11" s="226">
        <v>14</v>
      </c>
      <c r="P11" s="227">
        <v>14</v>
      </c>
      <c r="Q11" s="227">
        <v>14</v>
      </c>
      <c r="R11" s="219" t="s">
        <v>101</v>
      </c>
      <c r="S11" s="220" t="s">
        <v>17</v>
      </c>
      <c r="T11" s="208">
        <v>1976</v>
      </c>
      <c r="U11" s="228" t="str">
        <f>IF(S11="M",AY11,AZ11)</f>
        <v>M30</v>
      </c>
      <c r="V11" s="224" t="s">
        <v>15</v>
      </c>
      <c r="W11" s="424">
        <v>0.02070601851851852</v>
      </c>
      <c r="X11" s="436">
        <v>6</v>
      </c>
      <c r="Y11" s="425">
        <f>IF(X11&gt;0,W11/X11,0)</f>
        <v>0.003451003086419753</v>
      </c>
      <c r="Z11" s="424">
        <v>0.019710648148148147</v>
      </c>
      <c r="AA11" s="436">
        <v>6</v>
      </c>
      <c r="AB11" s="425">
        <f>IF(AA11&gt;0,Z11/AA11,0)</f>
        <v>0.003285108024691358</v>
      </c>
      <c r="AC11" s="424">
        <v>0.020555555555555556</v>
      </c>
      <c r="AD11" s="436">
        <v>6</v>
      </c>
      <c r="AE11" s="425">
        <f>IF(AD11&gt;0,AC11/AD11,0)</f>
        <v>0.003425925925925926</v>
      </c>
      <c r="AF11" s="424">
        <v>0.02008101851851852</v>
      </c>
      <c r="AG11" s="436">
        <v>6</v>
      </c>
      <c r="AH11" s="425">
        <f>IF(AG11&gt;0,AF11/AG11,0)</f>
        <v>0.0033468364197530866</v>
      </c>
      <c r="AI11" s="424">
        <v>0.019814814814814816</v>
      </c>
      <c r="AJ11" s="436">
        <v>6</v>
      </c>
      <c r="AK11" s="425">
        <f>IF(AJ11&gt;0,AI11/AJ11,0)</f>
        <v>0.0033024691358024692</v>
      </c>
      <c r="AL11" s="424">
        <v>0.019791666666666666</v>
      </c>
      <c r="AM11" s="436">
        <v>6</v>
      </c>
      <c r="AN11" s="425">
        <f>IF(AM11&gt;0,AL11/AM11,0)</f>
        <v>0.003298611111111111</v>
      </c>
      <c r="AO11" s="424">
        <v>0.021226851851851854</v>
      </c>
      <c r="AP11" s="437">
        <v>6.195</v>
      </c>
      <c r="AQ11" s="425">
        <f>IF(AP11&gt;0,AO11/AP11,0)</f>
        <v>0.0034264490479179745</v>
      </c>
      <c r="AR11" s="438">
        <v>0.02003472222222222</v>
      </c>
      <c r="AS11" s="439">
        <v>6</v>
      </c>
      <c r="AT11" s="425">
        <f>IF(AS11&gt;0,AR11/AS11,0)</f>
        <v>0.0033391203703703703</v>
      </c>
      <c r="AU11" s="429"/>
      <c r="AV11" s="430"/>
      <c r="AW11" s="425"/>
      <c r="AX11" s="443">
        <f>$AX$2-T11</f>
        <v>35</v>
      </c>
      <c r="AY11" s="444" t="str">
        <f>IF(AND(S11="M",AX11&lt;=19),"M16",IF(AND(S11="M",AX11&lt;=29),"M20",IF(AND(S11="M",AX11&lt;=39),"M30",IF(AND(S11="M",AX11&lt;=49),"M40",IF(AND(S11="M",AX11&lt;=59),"M50",IF(AND(S11="M",AX11&lt;=69),"M60",IF(AND(S11="M",AX11&lt;=99),"M70")))))))</f>
        <v>M30</v>
      </c>
      <c r="AZ11" s="866" t="b">
        <f>IF(AND(S11="k",AX11&lt;=19),"K16",IF(AND(S11="K",AX11&lt;=29),"K20",IF(AND(S11="K",AX11&lt;=39),"K30",IF(AND(S11="K",AX11&lt;=49),"K40",IF(AND(S11="K",AX11&lt;=59),"K50",IF(AND(S11="K",AX11&lt;=69),"K60",IF(AND(S11="K",AX11&lt;=99),"K70")))))))</f>
        <v>0</v>
      </c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4"/>
      <c r="BL11" s="434"/>
      <c r="BM11" s="434"/>
    </row>
    <row r="12" spans="1:65" s="458" customFormat="1" ht="11.25" customHeight="1">
      <c r="A12" s="229">
        <f>A11+1</f>
        <v>9</v>
      </c>
      <c r="B12" s="230">
        <v>9</v>
      </c>
      <c r="C12" s="231">
        <v>151</v>
      </c>
      <c r="D12" s="232" t="s">
        <v>109</v>
      </c>
      <c r="E12" s="233">
        <f>W12+Z12+AC12+AF12+AI12+AL12+AO12</f>
        <v>0.14732638888888888</v>
      </c>
      <c r="F12" s="234">
        <f>IF(E13&gt;E12,E13-E12,"")</f>
      </c>
      <c r="G12" s="234">
        <f>E12-$E$4</f>
        <v>0.03158564814814814</v>
      </c>
      <c r="H12" s="235">
        <f>X12+AA12+AD12+AG12+AJ12+AM12+AP12</f>
        <v>42.195</v>
      </c>
      <c r="I12" s="236">
        <f>IF(H12&gt;0,E12/H12,"")</f>
        <v>0.003491560348119182</v>
      </c>
      <c r="J12" s="237">
        <v>14</v>
      </c>
      <c r="K12" s="238">
        <v>14</v>
      </c>
      <c r="L12" s="239">
        <v>12</v>
      </c>
      <c r="M12" s="239">
        <v>12</v>
      </c>
      <c r="N12" s="238">
        <v>18</v>
      </c>
      <c r="O12" s="239">
        <v>16</v>
      </c>
      <c r="P12" s="240">
        <v>15</v>
      </c>
      <c r="Q12" s="240">
        <v>15</v>
      </c>
      <c r="R12" s="241" t="s">
        <v>101</v>
      </c>
      <c r="S12" s="242" t="s">
        <v>47</v>
      </c>
      <c r="T12" s="243">
        <v>1971</v>
      </c>
      <c r="U12" s="244" t="str">
        <f>IF(S12="M",AY12,AZ12)</f>
        <v>K40</v>
      </c>
      <c r="V12" s="232" t="s">
        <v>16</v>
      </c>
      <c r="W12" s="446">
        <v>0.021979166666666664</v>
      </c>
      <c r="X12" s="447">
        <v>6</v>
      </c>
      <c r="Y12" s="448">
        <f>IF(X12&gt;0,W12/X12,0)</f>
        <v>0.003663194444444444</v>
      </c>
      <c r="Z12" s="446">
        <v>0.020613425925925927</v>
      </c>
      <c r="AA12" s="447">
        <v>6</v>
      </c>
      <c r="AB12" s="448">
        <f>IF(AA12&gt;0,Z12/AA12,0)</f>
        <v>0.0034355709876543214</v>
      </c>
      <c r="AC12" s="446">
        <v>0.021041666666666667</v>
      </c>
      <c r="AD12" s="447">
        <v>6</v>
      </c>
      <c r="AE12" s="448">
        <f>IF(AD12&gt;0,AC12/AD12,0)</f>
        <v>0.0035069444444444445</v>
      </c>
      <c r="AF12" s="446">
        <v>0.020775462962962964</v>
      </c>
      <c r="AG12" s="447">
        <v>6</v>
      </c>
      <c r="AH12" s="448">
        <f>IF(AG12&gt;0,AF12/AG12,0)</f>
        <v>0.0034625771604938275</v>
      </c>
      <c r="AI12" s="446">
        <v>0.02091435185185185</v>
      </c>
      <c r="AJ12" s="447">
        <v>6</v>
      </c>
      <c r="AK12" s="448">
        <f>IF(AJ12&gt;0,AI12/AJ12,0)</f>
        <v>0.003485725308641975</v>
      </c>
      <c r="AL12" s="446">
        <v>0.020462962962962964</v>
      </c>
      <c r="AM12" s="447">
        <v>6</v>
      </c>
      <c r="AN12" s="448">
        <f>IF(AM12&gt;0,AL12/AM12,0)</f>
        <v>0.003410493827160494</v>
      </c>
      <c r="AO12" s="446">
        <v>0.02153935185185185</v>
      </c>
      <c r="AP12" s="449">
        <v>6.195</v>
      </c>
      <c r="AQ12" s="448">
        <f>IF(AP12&gt;0,AO12/AP12,0)</f>
        <v>0.003476892954294084</v>
      </c>
      <c r="AR12" s="450">
        <v>0.02056712962962963</v>
      </c>
      <c r="AS12" s="451">
        <v>6</v>
      </c>
      <c r="AT12" s="448">
        <f>IF(AS12&gt;0,AR12/AS12,0)</f>
        <v>0.003427854938271605</v>
      </c>
      <c r="AU12" s="452"/>
      <c r="AV12" s="453"/>
      <c r="AW12" s="448"/>
      <c r="AX12" s="454">
        <f>$AX$2-T12</f>
        <v>40</v>
      </c>
      <c r="AY12" s="455" t="b">
        <f>IF(AND(S12="M",AX12&lt;=19),"M16",IF(AND(S12="M",AX12&lt;=29),"M20",IF(AND(S12="M",AX12&lt;=39),"M30",IF(AND(S12="M",AX12&lt;=49),"M40",IF(AND(S12="M",AX12&lt;=59),"M50",IF(AND(S12="M",AX12&lt;=69),"M60",IF(AND(S12="M",AX12&lt;=99),"M70")))))))</f>
        <v>0</v>
      </c>
      <c r="AZ12" s="867" t="str">
        <f>IF(AND(S12="k",AX12&lt;=19),"K16",IF(AND(S12="K",AX12&lt;=29),"K20",IF(AND(S12="K",AX12&lt;=39),"K30",IF(AND(S12="K",AX12&lt;=49),"K40",IF(AND(S12="K",AX12&lt;=59),"K50",IF(AND(S12="K",AX12&lt;=69),"K60",IF(AND(S12="K",AX12&lt;=99),"K70")))))))</f>
        <v>K40</v>
      </c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7"/>
      <c r="BL12" s="457"/>
      <c r="BM12" s="457"/>
    </row>
    <row r="13" spans="1:65" s="435" customFormat="1" ht="11.25" customHeight="1">
      <c r="A13" s="209">
        <f>A12+1</f>
        <v>10</v>
      </c>
      <c r="B13" s="210">
        <v>9</v>
      </c>
      <c r="C13" s="223">
        <v>150</v>
      </c>
      <c r="D13" s="224" t="s">
        <v>110</v>
      </c>
      <c r="E13" s="213">
        <f>W13+Z13+AC13+AF13+AI13+AL13+AO13</f>
        <v>0.14732638888888888</v>
      </c>
      <c r="F13" s="207">
        <f>IF(E14&gt;E13,E14-E13,"")</f>
        <v>0.0006597222222222421</v>
      </c>
      <c r="G13" s="207">
        <f>E13-$E$4</f>
        <v>0.03158564814814814</v>
      </c>
      <c r="H13" s="214">
        <f>X13+AA13+AD13+AG13+AJ13+AM13+AP13</f>
        <v>42.195</v>
      </c>
      <c r="I13" s="215">
        <f>IF(H13&gt;0,E13/H13,"")</f>
        <v>0.003491560348119182</v>
      </c>
      <c r="J13" s="216">
        <v>14</v>
      </c>
      <c r="K13" s="225">
        <v>14</v>
      </c>
      <c r="L13" s="226">
        <v>12</v>
      </c>
      <c r="M13" s="226">
        <v>12</v>
      </c>
      <c r="N13" s="225">
        <v>18</v>
      </c>
      <c r="O13" s="226">
        <v>16</v>
      </c>
      <c r="P13" s="227">
        <v>15</v>
      </c>
      <c r="Q13" s="227">
        <v>15</v>
      </c>
      <c r="R13" s="219" t="s">
        <v>101</v>
      </c>
      <c r="S13" s="220" t="s">
        <v>17</v>
      </c>
      <c r="T13" s="208">
        <v>1970</v>
      </c>
      <c r="U13" s="228" t="str">
        <f>IF(S13="M",AY13,AZ13)</f>
        <v>M40</v>
      </c>
      <c r="V13" s="224" t="s">
        <v>16</v>
      </c>
      <c r="W13" s="424">
        <v>0.021979166666666664</v>
      </c>
      <c r="X13" s="436">
        <v>6</v>
      </c>
      <c r="Y13" s="425">
        <f>IF(X13&gt;0,W13/X13,0)</f>
        <v>0.003663194444444444</v>
      </c>
      <c r="Z13" s="424">
        <v>0.020613425925925927</v>
      </c>
      <c r="AA13" s="436">
        <v>6</v>
      </c>
      <c r="AB13" s="425">
        <f>IF(AA13&gt;0,Z13/AA13,0)</f>
        <v>0.0034355709876543214</v>
      </c>
      <c r="AC13" s="424">
        <v>0.021041666666666667</v>
      </c>
      <c r="AD13" s="436">
        <v>6</v>
      </c>
      <c r="AE13" s="425">
        <f>IF(AD13&gt;0,AC13/AD13,0)</f>
        <v>0.0035069444444444445</v>
      </c>
      <c r="AF13" s="424">
        <v>0.020775462962962964</v>
      </c>
      <c r="AG13" s="436">
        <v>6</v>
      </c>
      <c r="AH13" s="425">
        <f>IF(AG13&gt;0,AF13/AG13,0)</f>
        <v>0.0034625771604938275</v>
      </c>
      <c r="AI13" s="424">
        <v>0.02091435185185185</v>
      </c>
      <c r="AJ13" s="436">
        <v>6</v>
      </c>
      <c r="AK13" s="425">
        <f>IF(AJ13&gt;0,AI13/AJ13,0)</f>
        <v>0.003485725308641975</v>
      </c>
      <c r="AL13" s="424">
        <v>0.020462962962962964</v>
      </c>
      <c r="AM13" s="436">
        <v>6</v>
      </c>
      <c r="AN13" s="425">
        <f>IF(AM13&gt;0,AL13/AM13,0)</f>
        <v>0.003410493827160494</v>
      </c>
      <c r="AO13" s="424">
        <v>0.02153935185185185</v>
      </c>
      <c r="AP13" s="437">
        <v>6.195</v>
      </c>
      <c r="AQ13" s="425">
        <f>IF(AP13&gt;0,AO13/AP13,0)</f>
        <v>0.003476892954294084</v>
      </c>
      <c r="AR13" s="459">
        <v>0.02056712962962963</v>
      </c>
      <c r="AS13" s="439">
        <v>6</v>
      </c>
      <c r="AT13" s="425">
        <f>IF(AS13&gt;0,AR13/AS13,0)</f>
        <v>0.003427854938271605</v>
      </c>
      <c r="AU13" s="429"/>
      <c r="AV13" s="430"/>
      <c r="AW13" s="425"/>
      <c r="AX13" s="440">
        <f>$AX$2-T13</f>
        <v>41</v>
      </c>
      <c r="AY13" s="441" t="str">
        <f>IF(AND(S13="M",AX13&lt;=19),"M16",IF(AND(S13="M",AX13&lt;=29),"M20",IF(AND(S13="M",AX13&lt;=39),"M30",IF(AND(S13="M",AX13&lt;=49),"M40",IF(AND(S13="M",AX13&lt;=59),"M50",IF(AND(S13="M",AX13&lt;=69),"M60",IF(AND(S13="M",AX13&lt;=99),"M70")))))))</f>
        <v>M40</v>
      </c>
      <c r="AZ13" s="866" t="b">
        <f>IF(AND(S13="k",AX13&lt;=19),"K16",IF(AND(S13="K",AX13&lt;=29),"K20",IF(AND(S13="K",AX13&lt;=39),"K30",IF(AND(S13="K",AX13&lt;=49),"K40",IF(AND(S13="K",AX13&lt;=59),"K50",IF(AND(S13="K",AX13&lt;=69),"K60",IF(AND(S13="K",AX13&lt;=99),"K70")))))))</f>
        <v>0</v>
      </c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4"/>
      <c r="BL13" s="434"/>
      <c r="BM13" s="434"/>
    </row>
    <row r="14" spans="1:65" s="435" customFormat="1" ht="11.25" customHeight="1">
      <c r="A14" s="209">
        <f>A13+1</f>
        <v>11</v>
      </c>
      <c r="B14" s="210">
        <v>11</v>
      </c>
      <c r="C14" s="223">
        <v>156</v>
      </c>
      <c r="D14" s="224" t="s">
        <v>111</v>
      </c>
      <c r="E14" s="213">
        <f>W14+Z14+AC14+AF14+AI14+AL14+AO14</f>
        <v>0.14798611111111112</v>
      </c>
      <c r="F14" s="207">
        <f>IF(E15&gt;E14,E15-E14,"")</f>
        <v>0.00604166666666664</v>
      </c>
      <c r="G14" s="207">
        <f>E14-$E$4</f>
        <v>0.03224537037037038</v>
      </c>
      <c r="H14" s="214">
        <f>X14+AA14+AD14+AG14+AJ14+AM14+AP14</f>
        <v>42.195</v>
      </c>
      <c r="I14" s="215">
        <f>IF(H14&gt;0,E14/H14,"")</f>
        <v>0.003507195428631618</v>
      </c>
      <c r="J14" s="216">
        <v>16</v>
      </c>
      <c r="K14" s="225">
        <v>17</v>
      </c>
      <c r="L14" s="226">
        <v>14</v>
      </c>
      <c r="M14" s="226">
        <v>15</v>
      </c>
      <c r="N14" s="225">
        <v>17</v>
      </c>
      <c r="O14" s="226">
        <v>15</v>
      </c>
      <c r="P14" s="227">
        <v>13</v>
      </c>
      <c r="Q14" s="227">
        <v>24</v>
      </c>
      <c r="R14" s="219" t="s">
        <v>101</v>
      </c>
      <c r="S14" s="220" t="s">
        <v>17</v>
      </c>
      <c r="T14" s="208">
        <v>1972</v>
      </c>
      <c r="U14" s="228" t="str">
        <f>IF(S14="M",AY14,AZ14)</f>
        <v>M30</v>
      </c>
      <c r="V14" s="224" t="s">
        <v>15</v>
      </c>
      <c r="W14" s="424">
        <v>0.022546296296296297</v>
      </c>
      <c r="X14" s="436">
        <v>6</v>
      </c>
      <c r="Y14" s="425">
        <f>IF(X14&gt;0,W14/X14,0)</f>
        <v>0.003757716049382716</v>
      </c>
      <c r="Z14" s="424">
        <v>0.021342592592592594</v>
      </c>
      <c r="AA14" s="436">
        <v>6</v>
      </c>
      <c r="AB14" s="425">
        <f>IF(AA14&gt;0,Z14/AA14,0)</f>
        <v>0.003557098765432099</v>
      </c>
      <c r="AC14" s="424">
        <v>0.021863425925925925</v>
      </c>
      <c r="AD14" s="436">
        <v>6</v>
      </c>
      <c r="AE14" s="425">
        <f>IF(AD14&gt;0,AC14/AD14,0)</f>
        <v>0.0036439043209876543</v>
      </c>
      <c r="AF14" s="424">
        <v>0.021226851851851854</v>
      </c>
      <c r="AG14" s="436">
        <v>6</v>
      </c>
      <c r="AH14" s="425">
        <f>IF(AG14&gt;0,AF14/AG14,0)</f>
        <v>0.003537808641975309</v>
      </c>
      <c r="AI14" s="424">
        <v>0.020555555555555556</v>
      </c>
      <c r="AJ14" s="436">
        <v>6</v>
      </c>
      <c r="AK14" s="425">
        <f>IF(AJ14&gt;0,AI14/AJ14,0)</f>
        <v>0.003425925925925926</v>
      </c>
      <c r="AL14" s="424">
        <v>0.019872685185185184</v>
      </c>
      <c r="AM14" s="436">
        <v>6</v>
      </c>
      <c r="AN14" s="425">
        <f>IF(AM14&gt;0,AL14/AM14,0)</f>
        <v>0.003312114197530864</v>
      </c>
      <c r="AO14" s="424">
        <v>0.020578703703703703</v>
      </c>
      <c r="AP14" s="437">
        <v>6.195</v>
      </c>
      <c r="AQ14" s="425">
        <f>IF(AP14&gt;0,AO14/AP14,0)</f>
        <v>0.003321824649508265</v>
      </c>
      <c r="AR14" s="442">
        <v>0.023194444444444445</v>
      </c>
      <c r="AS14" s="439">
        <v>6</v>
      </c>
      <c r="AT14" s="425">
        <f>IF(AS14&gt;0,AR14/AS14,0)</f>
        <v>0.0038657407407407408</v>
      </c>
      <c r="AU14" s="429"/>
      <c r="AV14" s="430"/>
      <c r="AW14" s="425"/>
      <c r="AX14" s="440">
        <f>$AX$2-T14</f>
        <v>39</v>
      </c>
      <c r="AY14" s="441" t="str">
        <f>IF(AND(S14="M",AX14&lt;=19),"M16",IF(AND(S14="M",AX14&lt;=29),"M20",IF(AND(S14="M",AX14&lt;=39),"M30",IF(AND(S14="M",AX14&lt;=49),"M40",IF(AND(S14="M",AX14&lt;=59),"M50",IF(AND(S14="M",AX14&lt;=69),"M60",IF(AND(S14="M",AX14&lt;=99),"M70")))))))</f>
        <v>M30</v>
      </c>
      <c r="AZ14" s="866" t="b">
        <f>IF(AND(S14="k",AX14&lt;=19),"K16",IF(AND(S14="K",AX14&lt;=29),"K20",IF(AND(S14="K",AX14&lt;=39),"K30",IF(AND(S14="K",AX14&lt;=49),"K40",IF(AND(S14="K",AX14&lt;=59),"K50",IF(AND(S14="K",AX14&lt;=69),"K60",IF(AND(S14="K",AX14&lt;=99),"K70")))))))</f>
        <v>0</v>
      </c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4"/>
      <c r="BL14" s="434"/>
      <c r="BM14" s="434"/>
    </row>
    <row r="15" spans="1:65" s="435" customFormat="1" ht="11.25" customHeight="1">
      <c r="A15" s="209">
        <f>A14+1</f>
        <v>12</v>
      </c>
      <c r="B15" s="210">
        <v>12</v>
      </c>
      <c r="C15" s="223">
        <v>140</v>
      </c>
      <c r="D15" s="224" t="s">
        <v>112</v>
      </c>
      <c r="E15" s="213">
        <f>W15+Z15+AC15+AF15+AI15+AL15+AO15</f>
        <v>0.15402777777777776</v>
      </c>
      <c r="F15" s="207">
        <f>IF(E16&gt;E15,E16-E15,"")</f>
        <v>0.00017361111111113825</v>
      </c>
      <c r="G15" s="207">
        <f>E15-$E$4</f>
        <v>0.03828703703703702</v>
      </c>
      <c r="H15" s="214">
        <f>X15+AA15+AD15+AG15+AJ15+AM15+AP15</f>
        <v>42.195</v>
      </c>
      <c r="I15" s="215">
        <f>IF(H15&gt;0,E15/H15,"")</f>
        <v>0.0036503798501665544</v>
      </c>
      <c r="J15" s="216">
        <v>18</v>
      </c>
      <c r="K15" s="225">
        <v>19</v>
      </c>
      <c r="L15" s="226">
        <v>17</v>
      </c>
      <c r="M15" s="226">
        <v>16</v>
      </c>
      <c r="N15" s="225">
        <v>21</v>
      </c>
      <c r="O15" s="226">
        <v>21</v>
      </c>
      <c r="P15" s="227">
        <v>17</v>
      </c>
      <c r="Q15" s="227">
        <v>20</v>
      </c>
      <c r="R15" s="219" t="s">
        <v>101</v>
      </c>
      <c r="S15" s="220" t="s">
        <v>17</v>
      </c>
      <c r="T15" s="208">
        <v>1962</v>
      </c>
      <c r="U15" s="228" t="str">
        <f>IF(S15="M",AY15,AZ15)</f>
        <v>M40</v>
      </c>
      <c r="V15" s="224" t="s">
        <v>15</v>
      </c>
      <c r="W15" s="424">
        <v>0.0228125</v>
      </c>
      <c r="X15" s="436">
        <v>6</v>
      </c>
      <c r="Y15" s="425">
        <f>IF(X15&gt;0,W15/X15,0)</f>
        <v>0.003802083333333333</v>
      </c>
      <c r="Z15" s="424">
        <v>0.02170138888888889</v>
      </c>
      <c r="AA15" s="436">
        <v>6</v>
      </c>
      <c r="AB15" s="425">
        <f>IF(AA15&gt;0,Z15/AA15,0)</f>
        <v>0.0036168981481481486</v>
      </c>
      <c r="AC15" s="424">
        <v>0.02201388888888889</v>
      </c>
      <c r="AD15" s="436">
        <v>6</v>
      </c>
      <c r="AE15" s="425">
        <f>IF(AD15&gt;0,AC15/AD15,0)</f>
        <v>0.0036689814814814814</v>
      </c>
      <c r="AF15" s="424">
        <v>0.02136574074074074</v>
      </c>
      <c r="AG15" s="436">
        <v>6</v>
      </c>
      <c r="AH15" s="425">
        <f>IF(AG15&gt;0,AF15/AG15,0)</f>
        <v>0.003560956790123457</v>
      </c>
      <c r="AI15" s="424">
        <v>0.021921296296296296</v>
      </c>
      <c r="AJ15" s="436">
        <v>6</v>
      </c>
      <c r="AK15" s="425">
        <f>IF(AJ15&gt;0,AI15/AJ15,0)</f>
        <v>0.0036535493827160492</v>
      </c>
      <c r="AL15" s="424">
        <v>0.02201388888888889</v>
      </c>
      <c r="AM15" s="436">
        <v>6</v>
      </c>
      <c r="AN15" s="425">
        <f>IF(AM15&gt;0,AL15/AM15,0)</f>
        <v>0.0036689814814814814</v>
      </c>
      <c r="AO15" s="424">
        <v>0.022199074074074076</v>
      </c>
      <c r="AP15" s="437">
        <v>6.195</v>
      </c>
      <c r="AQ15" s="425">
        <f>IF(AP15&gt;0,AO15/AP15,0)</f>
        <v>0.003583385645532538</v>
      </c>
      <c r="AR15" s="442">
        <v>0.022581018518518518</v>
      </c>
      <c r="AS15" s="439">
        <v>6</v>
      </c>
      <c r="AT15" s="425">
        <f>IF(AS15&gt;0,AR15/AS15,0)</f>
        <v>0.003763503086419753</v>
      </c>
      <c r="AU15" s="429"/>
      <c r="AV15" s="430"/>
      <c r="AW15" s="425"/>
      <c r="AX15" s="443">
        <f>$AX$2-T15</f>
        <v>49</v>
      </c>
      <c r="AY15" s="444" t="str">
        <f>IF(AND(S15="M",AX15&lt;=19),"M16",IF(AND(S15="M",AX15&lt;=29),"M20",IF(AND(S15="M",AX15&lt;=39),"M30",IF(AND(S15="M",AX15&lt;=49),"M40",IF(AND(S15="M",AX15&lt;=59),"M50",IF(AND(S15="M",AX15&lt;=69),"M60",IF(AND(S15="M",AX15&lt;=99),"M70")))))))</f>
        <v>M40</v>
      </c>
      <c r="AZ15" s="866" t="b">
        <f>IF(AND(S15="k",AX15&lt;=19),"K16",IF(AND(S15="K",AX15&lt;=29),"K20",IF(AND(S15="K",AX15&lt;=39),"K30",IF(AND(S15="K",AX15&lt;=49),"K40",IF(AND(S15="K",AX15&lt;=59),"K50",IF(AND(S15="K",AX15&lt;=69),"K60",IF(AND(S15="K",AX15&lt;=99),"K70")))))))</f>
        <v>0</v>
      </c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4"/>
      <c r="BL15" s="434"/>
      <c r="BM15" s="434"/>
    </row>
    <row r="16" spans="1:65" s="435" customFormat="1" ht="11.25" customHeight="1">
      <c r="A16" s="209">
        <f>A15+1</f>
        <v>13</v>
      </c>
      <c r="B16" s="210">
        <v>13</v>
      </c>
      <c r="C16" s="223">
        <v>142</v>
      </c>
      <c r="D16" s="224" t="s">
        <v>113</v>
      </c>
      <c r="E16" s="213">
        <f>W16+Z16+AC16+AF16+AI16+AL16+AO16</f>
        <v>0.1542013888888889</v>
      </c>
      <c r="F16" s="207">
        <f>IF(E17&gt;E16,E17-E16,"")</f>
        <v>0.0014351851851851782</v>
      </c>
      <c r="G16" s="207">
        <f>E16-$E$4</f>
        <v>0.03846064814814816</v>
      </c>
      <c r="H16" s="214">
        <f>X16+AA16+AD16+AG16+AJ16+AM16+AP16</f>
        <v>42.195</v>
      </c>
      <c r="I16" s="215">
        <f>IF(H16&gt;0,E16/H16,"")</f>
        <v>0.0036544943450382487</v>
      </c>
      <c r="J16" s="216">
        <v>17</v>
      </c>
      <c r="K16" s="225">
        <v>20</v>
      </c>
      <c r="L16" s="226">
        <v>18</v>
      </c>
      <c r="M16" s="226">
        <v>19</v>
      </c>
      <c r="N16" s="225">
        <v>21</v>
      </c>
      <c r="O16" s="226">
        <v>21</v>
      </c>
      <c r="P16" s="227">
        <v>19</v>
      </c>
      <c r="Q16" s="227">
        <v>20</v>
      </c>
      <c r="R16" s="219" t="s">
        <v>101</v>
      </c>
      <c r="S16" s="220" t="s">
        <v>17</v>
      </c>
      <c r="T16" s="208">
        <v>1949</v>
      </c>
      <c r="U16" s="228" t="str">
        <f>IF(S16="M",AY16,AZ16)</f>
        <v>M60</v>
      </c>
      <c r="V16" s="224" t="s">
        <v>16</v>
      </c>
      <c r="W16" s="424">
        <v>0.02271990740740741</v>
      </c>
      <c r="X16" s="436">
        <v>6</v>
      </c>
      <c r="Y16" s="425">
        <f>IF(X16&gt;0,W16/X16,0)</f>
        <v>0.003786651234567902</v>
      </c>
      <c r="Z16" s="424">
        <v>0.02172453703703704</v>
      </c>
      <c r="AA16" s="436">
        <v>6</v>
      </c>
      <c r="AB16" s="425">
        <f>IF(AA16&gt;0,Z16/AA16,0)</f>
        <v>0.0036207561728395063</v>
      </c>
      <c r="AC16" s="424">
        <v>0.02202546296296296</v>
      </c>
      <c r="AD16" s="436">
        <v>6</v>
      </c>
      <c r="AE16" s="425">
        <f>IF(AD16&gt;0,AC16/AD16,0)</f>
        <v>0.0036709104938271596</v>
      </c>
      <c r="AF16" s="424">
        <v>0.021574074074074075</v>
      </c>
      <c r="AG16" s="436">
        <v>6</v>
      </c>
      <c r="AH16" s="425">
        <f>IF(AG16&gt;0,AF16/AG16,0)</f>
        <v>0.0035956790123456792</v>
      </c>
      <c r="AI16" s="424">
        <v>0.021921296296296296</v>
      </c>
      <c r="AJ16" s="436">
        <v>6</v>
      </c>
      <c r="AK16" s="425">
        <f>IF(AJ16&gt;0,AI16/AJ16,0)</f>
        <v>0.0036535493827160492</v>
      </c>
      <c r="AL16" s="424">
        <v>0.02201388888888889</v>
      </c>
      <c r="AM16" s="436">
        <v>6</v>
      </c>
      <c r="AN16" s="425">
        <f>IF(AM16&gt;0,AL16/AM16,0)</f>
        <v>0.0036689814814814814</v>
      </c>
      <c r="AO16" s="424">
        <v>0.022222222222222223</v>
      </c>
      <c r="AP16" s="437">
        <v>6.195</v>
      </c>
      <c r="AQ16" s="425">
        <f>IF(AP16&gt;0,AO16/AP16,0)</f>
        <v>0.003587122231190028</v>
      </c>
      <c r="AR16" s="438">
        <v>0.022581018518518518</v>
      </c>
      <c r="AS16" s="439">
        <v>6</v>
      </c>
      <c r="AT16" s="425">
        <f>IF(AS16&gt;0,AR16/AS16,0)</f>
        <v>0.003763503086419753</v>
      </c>
      <c r="AU16" s="429"/>
      <c r="AV16" s="430"/>
      <c r="AW16" s="425"/>
      <c r="AX16" s="443">
        <f>$AX$2-T16</f>
        <v>62</v>
      </c>
      <c r="AY16" s="444" t="str">
        <f>IF(AND(S16="M",AX16&lt;=19),"M16",IF(AND(S16="M",AX16&lt;=29),"M20",IF(AND(S16="M",AX16&lt;=39),"M30",IF(AND(S16="M",AX16&lt;=49),"M40",IF(AND(S16="M",AX16&lt;=59),"M50",IF(AND(S16="M",AX16&lt;=69),"M60",IF(AND(S16="M",AX16&lt;=99),"M70")))))))</f>
        <v>M60</v>
      </c>
      <c r="AZ16" s="866" t="b">
        <f>IF(AND(S16="k",AX16&lt;=19),"K16",IF(AND(S16="K",AX16&lt;=29),"K20",IF(AND(S16="K",AX16&lt;=39),"K30",IF(AND(S16="K",AX16&lt;=49),"K40",IF(AND(S16="K",AX16&lt;=59),"K50",IF(AND(S16="K",AX16&lt;=69),"K60",IF(AND(S16="K",AX16&lt;=99),"K70")))))))</f>
        <v>0</v>
      </c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4"/>
      <c r="BL16" s="434"/>
      <c r="BM16" s="434"/>
    </row>
    <row r="17" spans="1:65" s="435" customFormat="1" ht="11.25" customHeight="1">
      <c r="A17" s="209">
        <f>A16+1</f>
        <v>14</v>
      </c>
      <c r="B17" s="210">
        <v>14</v>
      </c>
      <c r="C17" s="223">
        <v>139</v>
      </c>
      <c r="D17" s="224" t="s">
        <v>114</v>
      </c>
      <c r="E17" s="213">
        <f>W17+Z17+AC17+AF17+AI17+AL17+AO17</f>
        <v>0.15563657407407408</v>
      </c>
      <c r="F17" s="207">
        <f>IF(E18&gt;E17,E18-E17,"")</f>
        <v>4.629629629629428E-05</v>
      </c>
      <c r="G17" s="207">
        <f>E17-$E$4</f>
        <v>0.03989583333333334</v>
      </c>
      <c r="H17" s="214">
        <f>X17+AA17+AD17+AG17+AJ17+AM17+AP17</f>
        <v>42.195</v>
      </c>
      <c r="I17" s="215">
        <f>IF(H17&gt;0,E17/H17,"")</f>
        <v>0.003688507502644249</v>
      </c>
      <c r="J17" s="216">
        <v>18</v>
      </c>
      <c r="K17" s="225">
        <v>21</v>
      </c>
      <c r="L17" s="226">
        <v>19</v>
      </c>
      <c r="M17" s="226">
        <v>22</v>
      </c>
      <c r="N17" s="225">
        <v>23</v>
      </c>
      <c r="O17" s="226">
        <v>21</v>
      </c>
      <c r="P17" s="227">
        <v>21</v>
      </c>
      <c r="Q17" s="227">
        <v>20</v>
      </c>
      <c r="R17" s="219" t="s">
        <v>101</v>
      </c>
      <c r="S17" s="220" t="s">
        <v>17</v>
      </c>
      <c r="T17" s="208">
        <v>1959</v>
      </c>
      <c r="U17" s="228" t="str">
        <f>IF(S17="M",AY17,AZ17)</f>
        <v>M50</v>
      </c>
      <c r="V17" s="224" t="s">
        <v>15</v>
      </c>
      <c r="W17" s="424">
        <v>0.0228125</v>
      </c>
      <c r="X17" s="436">
        <v>6</v>
      </c>
      <c r="Y17" s="425">
        <f>IF(X17&gt;0,W17/X17,0)</f>
        <v>0.003802083333333333</v>
      </c>
      <c r="Z17" s="424">
        <v>0.02175925925925926</v>
      </c>
      <c r="AA17" s="436">
        <v>6</v>
      </c>
      <c r="AB17" s="425">
        <f>IF(AA17&gt;0,Z17/AA17,0)</f>
        <v>0.003626543209876543</v>
      </c>
      <c r="AC17" s="424">
        <v>0.022048611111111113</v>
      </c>
      <c r="AD17" s="436">
        <v>6</v>
      </c>
      <c r="AE17" s="425">
        <f>IF(AD17&gt;0,AC17/AD17,0)</f>
        <v>0.0036747685185185186</v>
      </c>
      <c r="AF17" s="424">
        <v>0.02175925925925926</v>
      </c>
      <c r="AG17" s="436">
        <v>6</v>
      </c>
      <c r="AH17" s="425">
        <f>IF(AG17&gt;0,AF17/AG17,0)</f>
        <v>0.003626543209876543</v>
      </c>
      <c r="AI17" s="424">
        <v>0.022488425925925926</v>
      </c>
      <c r="AJ17" s="436">
        <v>6</v>
      </c>
      <c r="AK17" s="425">
        <f>IF(AJ17&gt;0,AI17/AJ17,0)</f>
        <v>0.003748070987654321</v>
      </c>
      <c r="AL17" s="424">
        <v>0.02201388888888889</v>
      </c>
      <c r="AM17" s="436">
        <v>6</v>
      </c>
      <c r="AN17" s="425">
        <f>IF(AM17&gt;0,AL17/AM17,0)</f>
        <v>0.0036689814814814814</v>
      </c>
      <c r="AO17" s="424">
        <v>0.022754629629629628</v>
      </c>
      <c r="AP17" s="437">
        <v>6.195</v>
      </c>
      <c r="AQ17" s="425">
        <f>IF(AP17&gt;0,AO17/AP17,0)</f>
        <v>0.0036730637013122885</v>
      </c>
      <c r="AR17" s="438">
        <v>0.022581018518518518</v>
      </c>
      <c r="AS17" s="439">
        <v>6</v>
      </c>
      <c r="AT17" s="425">
        <f>IF(AS17&gt;0,AR17/AS17,0)</f>
        <v>0.003763503086419753</v>
      </c>
      <c r="AU17" s="429"/>
      <c r="AV17" s="430"/>
      <c r="AW17" s="425"/>
      <c r="AX17" s="440">
        <f>$AX$2-T17</f>
        <v>52</v>
      </c>
      <c r="AY17" s="441" t="str">
        <f>IF(AND(S17="M",AX17&lt;=19),"M16",IF(AND(S17="M",AX17&lt;=29),"M20",IF(AND(S17="M",AX17&lt;=39),"M30",IF(AND(S17="M",AX17&lt;=49),"M40",IF(AND(S17="M",AX17&lt;=59),"M50",IF(AND(S17="M",AX17&lt;=69),"M60",IF(AND(S17="M",AX17&lt;=99),"M70")))))))</f>
        <v>M50</v>
      </c>
      <c r="AZ17" s="866" t="b">
        <f>IF(AND(S17="k",AX17&lt;=19),"K16",IF(AND(S17="K",AX17&lt;=29),"K20",IF(AND(S17="K",AX17&lt;=39),"K30",IF(AND(S17="K",AX17&lt;=49),"K40",IF(AND(S17="K",AX17&lt;=59),"K50",IF(AND(S17="K",AX17&lt;=69),"K60",IF(AND(S17="K",AX17&lt;=99),"K70")))))))</f>
        <v>0</v>
      </c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4"/>
      <c r="BL17" s="434"/>
      <c r="BM17" s="434"/>
    </row>
    <row r="18" spans="1:65" s="435" customFormat="1" ht="11.25" customHeight="1" thickBot="1">
      <c r="A18" s="245">
        <f>A17+1</f>
        <v>15</v>
      </c>
      <c r="B18" s="246">
        <v>15</v>
      </c>
      <c r="C18" s="247">
        <v>154</v>
      </c>
      <c r="D18" s="248" t="s">
        <v>115</v>
      </c>
      <c r="E18" s="249">
        <f>W18+Z18+AC18+AF18+AI18+AL18+AO18</f>
        <v>0.15568287037037037</v>
      </c>
      <c r="F18" s="250">
        <f>IF(E19&gt;E18,E19-E18,"")</f>
      </c>
      <c r="G18" s="250">
        <f>E18-$E$4</f>
        <v>0.03994212962962963</v>
      </c>
      <c r="H18" s="251">
        <f>X18+AA18+AD18+AG18+AJ18+AM18+AP18</f>
        <v>42.195</v>
      </c>
      <c r="I18" s="252">
        <f>IF(H18&gt;0,E18/H18,"")</f>
        <v>0.0036896047012767003</v>
      </c>
      <c r="J18" s="253">
        <v>21</v>
      </c>
      <c r="K18" s="254">
        <v>23</v>
      </c>
      <c r="L18" s="255">
        <v>15</v>
      </c>
      <c r="M18" s="255">
        <v>19</v>
      </c>
      <c r="N18" s="254">
        <v>20</v>
      </c>
      <c r="O18" s="255">
        <v>20</v>
      </c>
      <c r="P18" s="256">
        <v>18</v>
      </c>
      <c r="Q18" s="256"/>
      <c r="R18" s="257" t="s">
        <v>101</v>
      </c>
      <c r="S18" s="258" t="s">
        <v>17</v>
      </c>
      <c r="T18" s="259">
        <v>1975</v>
      </c>
      <c r="U18" s="260" t="str">
        <f>IF(S18="M",AY18,AZ18)</f>
        <v>M30</v>
      </c>
      <c r="V18" s="248" t="s">
        <v>53</v>
      </c>
      <c r="W18" s="460">
        <v>0.02361111111111111</v>
      </c>
      <c r="X18" s="461">
        <v>6</v>
      </c>
      <c r="Y18" s="462">
        <f>IF(X18&gt;0,W18/X18,0)</f>
        <v>0.003935185185185185</v>
      </c>
      <c r="Z18" s="460">
        <v>0.022835648148148147</v>
      </c>
      <c r="AA18" s="461">
        <v>6</v>
      </c>
      <c r="AB18" s="462">
        <f>IF(AA18&gt;0,Z18/AA18,0)</f>
        <v>0.0038059413580246912</v>
      </c>
      <c r="AC18" s="460">
        <v>0.02189814814814815</v>
      </c>
      <c r="AD18" s="461">
        <v>6</v>
      </c>
      <c r="AE18" s="462">
        <f>IF(AD18&gt;0,AC18/AD18,0)</f>
        <v>0.0036496913580246915</v>
      </c>
      <c r="AF18" s="460">
        <v>0.021574074074074075</v>
      </c>
      <c r="AG18" s="461">
        <v>6</v>
      </c>
      <c r="AH18" s="462">
        <f>IF(AG18&gt;0,AF18/AG18,0)</f>
        <v>0.0035956790123456792</v>
      </c>
      <c r="AI18" s="460">
        <v>0.021909722222222223</v>
      </c>
      <c r="AJ18" s="461">
        <v>6</v>
      </c>
      <c r="AK18" s="462">
        <f>IF(AJ18&gt;0,AI18/AJ18,0)</f>
        <v>0.0036516203703703706</v>
      </c>
      <c r="AL18" s="460">
        <v>0.021631944444444443</v>
      </c>
      <c r="AM18" s="461">
        <v>6</v>
      </c>
      <c r="AN18" s="462">
        <f>IF(AM18&gt;0,AL18/AM18,0)</f>
        <v>0.0036053240740740737</v>
      </c>
      <c r="AO18" s="460">
        <v>0.022222222222222223</v>
      </c>
      <c r="AP18" s="463">
        <v>6.195</v>
      </c>
      <c r="AQ18" s="462">
        <f>IF(AP18&gt;0,AO18/AP18,0)</f>
        <v>0.003587122231190028</v>
      </c>
      <c r="AR18" s="464"/>
      <c r="AS18" s="465"/>
      <c r="AT18" s="462"/>
      <c r="AU18" s="466"/>
      <c r="AV18" s="467"/>
      <c r="AW18" s="462"/>
      <c r="AX18" s="468">
        <f>$AX$2-T18</f>
        <v>36</v>
      </c>
      <c r="AY18" s="469" t="str">
        <f>IF(AND(S18="M",AX18&lt;=19),"M16",IF(AND(S18="M",AX18&lt;=29),"M20",IF(AND(S18="M",AX18&lt;=39),"M30",IF(AND(S18="M",AX18&lt;=49),"M40",IF(AND(S18="M",AX18&lt;=59),"M50",IF(AND(S18="M",AX18&lt;=69),"M60",IF(AND(S18="M",AX18&lt;=99),"M70")))))))</f>
        <v>M30</v>
      </c>
      <c r="AZ18" s="868" t="b">
        <f>IF(AND(S18="k",AX18&lt;=19),"K16",IF(AND(S18="K",AX18&lt;=29),"K20",IF(AND(S18="K",AX18&lt;=39),"K30",IF(AND(S18="K",AX18&lt;=49),"K40",IF(AND(S18="K",AX18&lt;=59),"K50",IF(AND(S18="K",AX18&lt;=69),"K60",IF(AND(S18="K",AX18&lt;=99),"K70")))))))</f>
        <v>0</v>
      </c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4"/>
      <c r="BL18" s="434"/>
      <c r="BM18" s="434"/>
    </row>
    <row r="19" spans="1:52" ht="11.25" customHeight="1">
      <c r="A19" s="470">
        <f>A18+1</f>
        <v>16</v>
      </c>
      <c r="B19" s="471">
        <v>16</v>
      </c>
      <c r="C19" s="472">
        <v>163</v>
      </c>
      <c r="D19" s="473" t="s">
        <v>116</v>
      </c>
      <c r="E19" s="474">
        <f>W19+Z19+AC19+AF19+AI19+AL19+AO19</f>
        <v>0.1086111111111111</v>
      </c>
      <c r="F19" s="475"/>
      <c r="G19" s="475"/>
      <c r="H19" s="476">
        <f>X19+AA19+AD19+AG19+AJ19+AM19+AP19</f>
        <v>36.195</v>
      </c>
      <c r="I19" s="477">
        <f>IF(H19&gt;0,E19/H19,"")</f>
        <v>0.0030007214010529383</v>
      </c>
      <c r="J19" s="478">
        <v>5</v>
      </c>
      <c r="K19" s="479">
        <v>7</v>
      </c>
      <c r="L19" s="478"/>
      <c r="M19" s="478">
        <v>6</v>
      </c>
      <c r="N19" s="479">
        <v>8</v>
      </c>
      <c r="O19" s="478">
        <v>8</v>
      </c>
      <c r="P19" s="480">
        <v>8</v>
      </c>
      <c r="Q19" s="480">
        <v>9</v>
      </c>
      <c r="R19" s="480" t="s">
        <v>101</v>
      </c>
      <c r="S19" s="481" t="s">
        <v>17</v>
      </c>
      <c r="T19" s="481">
        <v>1965</v>
      </c>
      <c r="U19" s="482" t="str">
        <f>IF(S19="M",AY19,AZ19)</f>
        <v>M40</v>
      </c>
      <c r="V19" s="473" t="s">
        <v>34</v>
      </c>
      <c r="W19" s="483">
        <v>0.018298611111111113</v>
      </c>
      <c r="X19" s="484">
        <v>6</v>
      </c>
      <c r="Y19" s="485">
        <f>IF(X19&gt;0,W19/X19,0)</f>
        <v>0.003049768518518519</v>
      </c>
      <c r="Z19" s="483">
        <v>0.017939814814814815</v>
      </c>
      <c r="AA19" s="484">
        <v>6</v>
      </c>
      <c r="AB19" s="485">
        <f>IF(AA19&gt;0,Z19/AA19,0)</f>
        <v>0.002989969135802469</v>
      </c>
      <c r="AC19" s="483"/>
      <c r="AD19" s="484"/>
      <c r="AE19" s="485"/>
      <c r="AF19" s="483">
        <v>0.01806712962962963</v>
      </c>
      <c r="AG19" s="484">
        <v>6</v>
      </c>
      <c r="AH19" s="485">
        <f>IF(AG19&gt;0,AF19/AG19,0)</f>
        <v>0.0030111882716049383</v>
      </c>
      <c r="AI19" s="483">
        <v>0.017939814814814815</v>
      </c>
      <c r="AJ19" s="484">
        <v>6</v>
      </c>
      <c r="AK19" s="485">
        <f>IF(AJ19&gt;0,AI19/AJ19,0)</f>
        <v>0.002989969135802469</v>
      </c>
      <c r="AL19" s="483">
        <v>0.017719907407407406</v>
      </c>
      <c r="AM19" s="484">
        <v>6</v>
      </c>
      <c r="AN19" s="485">
        <f>IF(AM19&gt;0,AL19/AM19,0)</f>
        <v>0.002953317901234568</v>
      </c>
      <c r="AO19" s="483">
        <v>0.018645833333333334</v>
      </c>
      <c r="AP19" s="486">
        <v>6.195</v>
      </c>
      <c r="AQ19" s="485">
        <f>IF(AP19&gt;0,AO19/AP19,0)</f>
        <v>0.0030098197471078825</v>
      </c>
      <c r="AR19" s="487">
        <v>0.018854166666666665</v>
      </c>
      <c r="AS19" s="488">
        <v>6</v>
      </c>
      <c r="AT19" s="485">
        <f>IF(AS19&gt;0,AR19/AS19,0)</f>
        <v>0.003142361111111111</v>
      </c>
      <c r="AU19" s="489">
        <f>E19+AR19</f>
        <v>0.12746527777777777</v>
      </c>
      <c r="AV19" s="490">
        <f>H19+AS19</f>
        <v>42.195</v>
      </c>
      <c r="AW19" s="485">
        <f>IF(AV19&gt;0,AU19/AV19,0)</f>
        <v>0.003020862134797435</v>
      </c>
      <c r="AX19" s="491">
        <f>$AX$2-T19</f>
        <v>46</v>
      </c>
      <c r="AY19" s="492" t="str">
        <f>IF(AND(S19="M",AX19&lt;=19),"M16",IF(AND(S19="M",AX19&lt;=29),"M20",IF(AND(S19="M",AX19&lt;=39),"M30",IF(AND(S19="M",AX19&lt;=49),"M40",IF(AND(S19="M",AX19&lt;=59),"M50",IF(AND(S19="M",AX19&lt;=69),"M60",IF(AND(S19="M",AX19&lt;=99),"M70")))))))</f>
        <v>M40</v>
      </c>
      <c r="AZ19" s="869" t="b">
        <f>IF(AND(S19="k",AX19&lt;=19),"K16",IF(AND(S19="K",AX19&lt;=29),"K20",IF(AND(S19="K",AX19&lt;=39),"K30",IF(AND(S19="K",AX19&lt;=49),"K40",IF(AND(S19="K",AX19&lt;=59),"K50",IF(AND(S19="K",AX19&lt;=69),"K60",IF(AND(S19="K",AX19&lt;=99),"K70")))))))</f>
        <v>0</v>
      </c>
    </row>
    <row r="20" spans="1:56" ht="11.25" customHeight="1" thickBot="1">
      <c r="A20" s="493">
        <f>A19+1</f>
        <v>17</v>
      </c>
      <c r="B20" s="494">
        <v>17</v>
      </c>
      <c r="C20" s="495">
        <v>175</v>
      </c>
      <c r="D20" s="496" t="s">
        <v>118</v>
      </c>
      <c r="E20" s="497">
        <f>W20+Z20+AC20+AF20+AI20+AL20+AO20</f>
        <v>0.10350694444444444</v>
      </c>
      <c r="F20" s="498"/>
      <c r="G20" s="498"/>
      <c r="H20" s="499">
        <f>X20+AA20+AD20+AG20+AJ20+AM20+AP20</f>
        <v>30.195</v>
      </c>
      <c r="I20" s="500">
        <f>IF(H20&gt;0,E20/H20,"")</f>
        <v>0.0034279498077312283</v>
      </c>
      <c r="J20" s="501"/>
      <c r="K20" s="502"/>
      <c r="L20" s="503">
        <v>16</v>
      </c>
      <c r="M20" s="503">
        <v>14</v>
      </c>
      <c r="N20" s="502">
        <v>16</v>
      </c>
      <c r="O20" s="503">
        <v>13</v>
      </c>
      <c r="P20" s="504">
        <v>12</v>
      </c>
      <c r="Q20" s="504">
        <v>11</v>
      </c>
      <c r="R20" s="505" t="s">
        <v>101</v>
      </c>
      <c r="S20" s="506" t="s">
        <v>17</v>
      </c>
      <c r="T20" s="507">
        <v>1983</v>
      </c>
      <c r="U20" s="508" t="str">
        <f>IF(S20="M",AY20,AZ20)</f>
        <v>M20</v>
      </c>
      <c r="V20" s="496" t="s">
        <v>15</v>
      </c>
      <c r="W20" s="509"/>
      <c r="X20" s="510"/>
      <c r="Y20" s="511"/>
      <c r="Z20" s="509"/>
      <c r="AA20" s="510"/>
      <c r="AB20" s="511"/>
      <c r="AC20" s="509">
        <v>0.02200231481481482</v>
      </c>
      <c r="AD20" s="510">
        <v>6</v>
      </c>
      <c r="AE20" s="511">
        <f>IF(AD20&gt;0,AC20/AD20,0)</f>
        <v>0.003667052469135803</v>
      </c>
      <c r="AF20" s="509">
        <v>0.021157407407407406</v>
      </c>
      <c r="AG20" s="510">
        <v>6</v>
      </c>
      <c r="AH20" s="511">
        <f>IF(AG20&gt;0,AF20/AG20,0)</f>
        <v>0.0035262345679012343</v>
      </c>
      <c r="AI20" s="509">
        <v>0.02028935185185185</v>
      </c>
      <c r="AJ20" s="510">
        <v>6</v>
      </c>
      <c r="AK20" s="511">
        <f>IF(AJ20&gt;0,AI20/AJ20,0)</f>
        <v>0.003381558641975308</v>
      </c>
      <c r="AL20" s="509">
        <v>0.0196875</v>
      </c>
      <c r="AM20" s="510">
        <v>6</v>
      </c>
      <c r="AN20" s="511">
        <f>IF(AM20&gt;0,AL20/AM20,0)</f>
        <v>0.00328125</v>
      </c>
      <c r="AO20" s="509">
        <v>0.02037037037037037</v>
      </c>
      <c r="AP20" s="512">
        <v>6.195</v>
      </c>
      <c r="AQ20" s="511">
        <f>IF(AP20&gt;0,AO20/AP20,0)</f>
        <v>0.0032881953785908586</v>
      </c>
      <c r="AR20" s="513">
        <v>0.03967592592592593</v>
      </c>
      <c r="AS20" s="514">
        <v>12</v>
      </c>
      <c r="AT20" s="511">
        <f>IF(AS20&gt;0,AR20/AS20,0)</f>
        <v>0.0033063271604938274</v>
      </c>
      <c r="AU20" s="515">
        <f>E20+AR20</f>
        <v>0.14318287037037036</v>
      </c>
      <c r="AV20" s="516">
        <f>H20+AS20</f>
        <v>42.195</v>
      </c>
      <c r="AW20" s="511">
        <f>IF(AV20&gt;0,AU20/AV20,0)</f>
        <v>0.0033933610705147617</v>
      </c>
      <c r="AX20" s="517">
        <f>$AX$2-T20</f>
        <v>28</v>
      </c>
      <c r="AY20" s="518" t="str">
        <f>IF(AND(S20="M",AX20&lt;=19),"M16",IF(AND(S20="M",AX20&lt;=29),"M20",IF(AND(S20="M",AX20&lt;=39),"M30",IF(AND(S20="M",AX20&lt;=49),"M40",IF(AND(S20="M",AX20&lt;=59),"M50",IF(AND(S20="M",AX20&lt;=69),"M60",IF(AND(S20="M",AX20&lt;=99),"M70")))))))</f>
        <v>M20</v>
      </c>
      <c r="AZ20" s="870" t="b">
        <f>IF(AND(S20="k",AX20&lt;=19),"K16",IF(AND(S20="K",AX20&lt;=29),"K20",IF(AND(S20="K",AX20&lt;=39),"K30",IF(AND(S20="K",AX20&lt;=49),"K40",IF(AND(S20="K",AX20&lt;=59),"K50",IF(AND(S20="K",AX20&lt;=69),"K60",IF(AND(S20="K",AX20&lt;=99),"K70")))))))</f>
        <v>0</v>
      </c>
      <c r="BD20" s="519"/>
    </row>
    <row r="21" spans="1:56" ht="11.25" customHeight="1">
      <c r="A21" s="165">
        <f>A20+1</f>
        <v>18</v>
      </c>
      <c r="B21" s="261">
        <v>18</v>
      </c>
      <c r="C21" s="186">
        <v>170</v>
      </c>
      <c r="D21" s="184" t="s">
        <v>117</v>
      </c>
      <c r="E21" s="169">
        <f>W21+Z21+AC21+AF21+AI21+AL21+AO21</f>
        <v>0.09594907407407406</v>
      </c>
      <c r="F21" s="170"/>
      <c r="G21" s="170"/>
      <c r="H21" s="171">
        <f>X21+AA21+AD21+AG21+AJ21+AM21+AP21</f>
        <v>30.195</v>
      </c>
      <c r="I21" s="172">
        <f>IF(H21&gt;0,E21/H21,"")</f>
        <v>0.0031776477587042245</v>
      </c>
      <c r="J21" s="179"/>
      <c r="K21" s="180">
        <v>11</v>
      </c>
      <c r="L21" s="179"/>
      <c r="M21" s="179">
        <v>18</v>
      </c>
      <c r="N21" s="180">
        <v>13</v>
      </c>
      <c r="O21" s="179">
        <v>7</v>
      </c>
      <c r="P21" s="181">
        <v>7</v>
      </c>
      <c r="Q21" s="181">
        <v>9</v>
      </c>
      <c r="R21" s="181" t="s">
        <v>101</v>
      </c>
      <c r="S21" s="182" t="s">
        <v>17</v>
      </c>
      <c r="T21" s="182">
        <v>1986</v>
      </c>
      <c r="U21" s="183" t="str">
        <f>IF(S21="M",AY21,AZ21)</f>
        <v>M20</v>
      </c>
      <c r="V21" s="184" t="s">
        <v>33</v>
      </c>
      <c r="W21" s="520"/>
      <c r="X21" s="521"/>
      <c r="Y21" s="522"/>
      <c r="Z21" s="520">
        <v>0.019212962962962963</v>
      </c>
      <c r="AA21" s="521">
        <v>6</v>
      </c>
      <c r="AB21" s="522">
        <f>IF(AA21&gt;0,Z21/AA21,0)</f>
        <v>0.0032021604938271605</v>
      </c>
      <c r="AC21" s="523"/>
      <c r="AD21" s="521"/>
      <c r="AE21" s="522"/>
      <c r="AF21" s="523">
        <v>0.021516203703703704</v>
      </c>
      <c r="AG21" s="521">
        <v>6</v>
      </c>
      <c r="AH21" s="522">
        <f>IF(AG21&gt;0,AF21/AG21,0)</f>
        <v>0.003586033950617284</v>
      </c>
      <c r="AI21" s="523">
        <v>0.018877314814814816</v>
      </c>
      <c r="AJ21" s="521">
        <v>6</v>
      </c>
      <c r="AK21" s="522">
        <f>IF(AJ21&gt;0,AI21/AJ21,0)</f>
        <v>0.003146219135802469</v>
      </c>
      <c r="AL21" s="523">
        <v>0.017708333333333333</v>
      </c>
      <c r="AM21" s="521">
        <v>6</v>
      </c>
      <c r="AN21" s="522">
        <f>IF(AM21&gt;0,AL21/AM21,0)</f>
        <v>0.002951388888888889</v>
      </c>
      <c r="AO21" s="523">
        <v>0.018634259259259257</v>
      </c>
      <c r="AP21" s="524">
        <v>6.195</v>
      </c>
      <c r="AQ21" s="522">
        <f>IF(AP21&gt;0,AO21/AP21,0)</f>
        <v>0.0030079514542791373</v>
      </c>
      <c r="AR21" s="525">
        <v>0.018854166666666665</v>
      </c>
      <c r="AS21" s="526">
        <v>6</v>
      </c>
      <c r="AT21" s="522">
        <f>IF(AS21&gt;0,AR21/AS21,0)</f>
        <v>0.003142361111111111</v>
      </c>
      <c r="AU21" s="527">
        <f>E21+AR21</f>
        <v>0.11480324074074072</v>
      </c>
      <c r="AV21" s="528">
        <f>H21+AS21</f>
        <v>36.195</v>
      </c>
      <c r="AW21" s="522">
        <f>IF(AV21&gt;0,AU21/AV21,0)</f>
        <v>0.0031717983351496263</v>
      </c>
      <c r="AX21" s="529">
        <f>$AX$2-T21</f>
        <v>25</v>
      </c>
      <c r="AY21" s="530" t="str">
        <f>IF(AND(S21="M",AX21&lt;=19),"M16",IF(AND(S21="M",AX21&lt;=29),"M20",IF(AND(S21="M",AX21&lt;=39),"M30",IF(AND(S21="M",AX21&lt;=49),"M40",IF(AND(S21="M",AX21&lt;=59),"M50",IF(AND(S21="M",AX21&lt;=69),"M60",IF(AND(S21="M",AX21&lt;=99),"M70")))))))</f>
        <v>M20</v>
      </c>
      <c r="AZ21" s="871" t="b">
        <f>IF(AND(S21="k",AX21&lt;=19),"K16",IF(AND(S21="K",AX21&lt;=29),"K20",IF(AND(S21="K",AX21&lt;=39),"K30",IF(AND(S21="K",AX21&lt;=49),"K40",IF(AND(S21="K",AX21&lt;=59),"K50",IF(AND(S21="K",AX21&lt;=69),"K60",IF(AND(S21="K",AX21&lt;=99),"K70")))))))</f>
        <v>0</v>
      </c>
      <c r="BD21" s="519"/>
    </row>
    <row r="22" spans="1:65" s="111" customFormat="1" ht="11.25" customHeight="1">
      <c r="A22" s="95">
        <f>A21+1</f>
        <v>19</v>
      </c>
      <c r="B22" s="96">
        <v>19</v>
      </c>
      <c r="C22" s="97">
        <v>159</v>
      </c>
      <c r="D22" s="98" t="s">
        <v>119</v>
      </c>
      <c r="E22" s="99">
        <f>W22+Z22+AC22+AF22+AI22+AL22+AO22</f>
        <v>0.11016203703703703</v>
      </c>
      <c r="F22" s="100"/>
      <c r="G22" s="100"/>
      <c r="H22" s="101">
        <f>X22+AA22+AD22+AG22+AJ22+AM22+AP22</f>
        <v>30.195</v>
      </c>
      <c r="I22" s="102">
        <f>IF(H22&gt;0,E22/H22,"")</f>
        <v>0.0036483536028162618</v>
      </c>
      <c r="J22" s="103">
        <v>20</v>
      </c>
      <c r="K22" s="104">
        <v>18</v>
      </c>
      <c r="L22" s="105"/>
      <c r="M22" s="105">
        <v>21</v>
      </c>
      <c r="N22" s="104"/>
      <c r="O22" s="105">
        <v>19</v>
      </c>
      <c r="P22" s="106">
        <v>20</v>
      </c>
      <c r="Q22" s="106">
        <v>18</v>
      </c>
      <c r="R22" s="107" t="s">
        <v>101</v>
      </c>
      <c r="S22" s="108" t="s">
        <v>47</v>
      </c>
      <c r="T22" s="109">
        <v>1970</v>
      </c>
      <c r="U22" s="110" t="str">
        <f>IF(S22="M",AY22,AZ22)</f>
        <v>K40</v>
      </c>
      <c r="V22" s="98" t="s">
        <v>16</v>
      </c>
      <c r="W22" s="531">
        <v>0.023136574074074077</v>
      </c>
      <c r="X22" s="532">
        <v>6</v>
      </c>
      <c r="Y22" s="533">
        <f>IF(X22&gt;0,W22/X22,0)</f>
        <v>0.0038560956790123463</v>
      </c>
      <c r="Z22" s="531">
        <v>0.0215625</v>
      </c>
      <c r="AA22" s="532">
        <v>6</v>
      </c>
      <c r="AB22" s="533">
        <f>IF(AA22&gt;0,Z22/AA22,0)</f>
        <v>0.0035937499999999997</v>
      </c>
      <c r="AC22" s="534"/>
      <c r="AD22" s="532"/>
      <c r="AE22" s="533"/>
      <c r="AF22" s="534">
        <v>0.021689814814814815</v>
      </c>
      <c r="AG22" s="532">
        <v>6</v>
      </c>
      <c r="AH22" s="533">
        <f>IF(AG22&gt;0,AF22/AG22,0)</f>
        <v>0.003614969135802469</v>
      </c>
      <c r="AI22" s="534"/>
      <c r="AJ22" s="532"/>
      <c r="AK22" s="533"/>
      <c r="AL22" s="534">
        <v>0.021168981481481483</v>
      </c>
      <c r="AM22" s="532">
        <v>6</v>
      </c>
      <c r="AN22" s="533">
        <f>IF(AM22&gt;0,AL22/AM22,0)</f>
        <v>0.003528163580246914</v>
      </c>
      <c r="AO22" s="534">
        <v>0.022604166666666665</v>
      </c>
      <c r="AP22" s="535">
        <v>6.195</v>
      </c>
      <c r="AQ22" s="533">
        <f>IF(AP22&gt;0,AO22/AP22,0)</f>
        <v>0.003648775894538606</v>
      </c>
      <c r="AR22" s="536">
        <v>0.020983796296296296</v>
      </c>
      <c r="AS22" s="537">
        <v>6</v>
      </c>
      <c r="AT22" s="533">
        <f>IF(AS22&gt;0,AR22/AS22,0)</f>
        <v>0.003497299382716049</v>
      </c>
      <c r="AU22" s="538">
        <f>E22+AR22</f>
        <v>0.13114583333333332</v>
      </c>
      <c r="AV22" s="539">
        <f>H22+AS22</f>
        <v>36.195</v>
      </c>
      <c r="AW22" s="533">
        <f>IF(AV22&gt;0,AU22/AV22,0)</f>
        <v>0.0036233135331767735</v>
      </c>
      <c r="AX22" s="540">
        <f>$AX$2-T22</f>
        <v>41</v>
      </c>
      <c r="AY22" s="541" t="b">
        <f>IF(AND(S22="M",AX22&lt;=19),"M16",IF(AND(S22="M",AX22&lt;=29),"M20",IF(AND(S22="M",AX22&lt;=39),"M30",IF(AND(S22="M",AX22&lt;=49),"M40",IF(AND(S22="M",AX22&lt;=59),"M50",IF(AND(S22="M",AX22&lt;=69),"M60",IF(AND(S22="M",AX22&lt;=99),"M70")))))))</f>
        <v>0</v>
      </c>
      <c r="AZ22" s="872" t="str">
        <f>IF(AND(S22="k",AX22&lt;=19),"K16",IF(AND(S22="K",AX22&lt;=29),"K20",IF(AND(S22="K",AX22&lt;=39),"K30",IF(AND(S22="K",AX22&lt;=49),"K40",IF(AND(S22="K",AX22&lt;=59),"K50",IF(AND(S22="K",AX22&lt;=69),"K60",IF(AND(S22="K",AX22&lt;=99),"K70")))))))</f>
        <v>K40</v>
      </c>
      <c r="BA22" s="542"/>
      <c r="BB22" s="542"/>
      <c r="BC22" s="542"/>
      <c r="BD22" s="543"/>
      <c r="BE22" s="542"/>
      <c r="BF22" s="542"/>
      <c r="BG22" s="542"/>
      <c r="BH22" s="542"/>
      <c r="BI22" s="542"/>
      <c r="BJ22" s="542"/>
      <c r="BK22" s="195"/>
      <c r="BL22" s="195"/>
      <c r="BM22" s="195"/>
    </row>
    <row r="23" spans="1:65" s="111" customFormat="1" ht="11.25" customHeight="1">
      <c r="A23" s="95">
        <f>A22+1</f>
        <v>20</v>
      </c>
      <c r="B23" s="96">
        <v>20</v>
      </c>
      <c r="C23" s="97">
        <v>155</v>
      </c>
      <c r="D23" s="98" t="s">
        <v>120</v>
      </c>
      <c r="E23" s="99">
        <f>W23+Z23+AC23+AF23+AI23+AL23+AO23</f>
        <v>0.11462962962962962</v>
      </c>
      <c r="F23" s="100">
        <f>IF(E24&gt;E23,E24-E23,"")</f>
      </c>
      <c r="G23" s="100"/>
      <c r="H23" s="101">
        <f>X23+AA23+AD23+AG23+AJ23+AM23+AP23</f>
        <v>30.195</v>
      </c>
      <c r="I23" s="102">
        <f>IF(H23&gt;0,E23/H23,"")</f>
        <v>0.003796311628734215</v>
      </c>
      <c r="J23" s="103">
        <v>21</v>
      </c>
      <c r="K23" s="104">
        <v>22</v>
      </c>
      <c r="L23" s="105">
        <v>20</v>
      </c>
      <c r="M23" s="105"/>
      <c r="N23" s="104"/>
      <c r="O23" s="105">
        <v>24</v>
      </c>
      <c r="P23" s="106">
        <v>22</v>
      </c>
      <c r="Q23" s="106">
        <v>20</v>
      </c>
      <c r="R23" s="107" t="s">
        <v>101</v>
      </c>
      <c r="S23" s="108" t="s">
        <v>47</v>
      </c>
      <c r="T23" s="109">
        <v>1954</v>
      </c>
      <c r="U23" s="110" t="str">
        <f>IF(S23="M",AY23,AZ23)</f>
        <v>K50</v>
      </c>
      <c r="V23" s="98" t="s">
        <v>15</v>
      </c>
      <c r="W23" s="544">
        <v>0.02361111111111111</v>
      </c>
      <c r="X23" s="532">
        <v>6</v>
      </c>
      <c r="Y23" s="533">
        <f>IF(X23&gt;0,W23/X23,0)</f>
        <v>0.003935185185185185</v>
      </c>
      <c r="Z23" s="544">
        <v>0.022835648148148147</v>
      </c>
      <c r="AA23" s="532">
        <v>6</v>
      </c>
      <c r="AB23" s="533">
        <f>IF(AA23&gt;0,Z23/AA23,0)</f>
        <v>0.0038059413580246912</v>
      </c>
      <c r="AC23" s="545">
        <v>0.02255787037037037</v>
      </c>
      <c r="AD23" s="532">
        <v>6</v>
      </c>
      <c r="AE23" s="533">
        <f>IF(AD23&gt;0,AC23/AD23,0)</f>
        <v>0.0037596450617283952</v>
      </c>
      <c r="AF23" s="545"/>
      <c r="AG23" s="532"/>
      <c r="AH23" s="533"/>
      <c r="AI23" s="545"/>
      <c r="AJ23" s="532"/>
      <c r="AK23" s="533"/>
      <c r="AL23" s="545">
        <v>0.022395833333333334</v>
      </c>
      <c r="AM23" s="532">
        <v>6</v>
      </c>
      <c r="AN23" s="533">
        <f>IF(AM23&gt;0,AL23/AM23,0)</f>
        <v>0.003732638888888889</v>
      </c>
      <c r="AO23" s="545">
        <v>0.023229166666666665</v>
      </c>
      <c r="AP23" s="535">
        <v>6.195</v>
      </c>
      <c r="AQ23" s="533">
        <f>IF(AP23&gt;0,AO23/AP23,0)</f>
        <v>0.0037496637072908256</v>
      </c>
      <c r="AR23" s="536">
        <v>0.022581018518518518</v>
      </c>
      <c r="AS23" s="537">
        <v>6</v>
      </c>
      <c r="AT23" s="533">
        <f>IF(AS23&gt;0,AR23/AS23,0)</f>
        <v>0.003763503086419753</v>
      </c>
      <c r="AU23" s="538">
        <f>E23+AR23</f>
        <v>0.13721064814814815</v>
      </c>
      <c r="AV23" s="539">
        <f>H23+AS23</f>
        <v>36.195</v>
      </c>
      <c r="AW23" s="533">
        <f>IF(AV23&gt;0,AU23/AV23,0)</f>
        <v>0.003790872997600446</v>
      </c>
      <c r="AX23" s="540">
        <f>$AX$2-T23</f>
        <v>57</v>
      </c>
      <c r="AY23" s="541" t="b">
        <f>IF(AND(S23="M",AX23&lt;=19),"M16",IF(AND(S23="M",AX23&lt;=29),"M20",IF(AND(S23="M",AX23&lt;=39),"M30",IF(AND(S23="M",AX23&lt;=49),"M40",IF(AND(S23="M",AX23&lt;=59),"M50",IF(AND(S23="M",AX23&lt;=69),"M60",IF(AND(S23="M",AX23&lt;=99),"M70")))))))</f>
        <v>0</v>
      </c>
      <c r="AZ23" s="872" t="str">
        <f>IF(AND(S23="k",AX23&lt;=19),"K16",IF(AND(S23="K",AX23&lt;=29),"K20",IF(AND(S23="K",AX23&lt;=39),"K30",IF(AND(S23="K",AX23&lt;=49),"K40",IF(AND(S23="K",AX23&lt;=59),"K50",IF(AND(S23="K",AX23&lt;=69),"K60",IF(AND(S23="K",AX23&lt;=99),"K70")))))))</f>
        <v>K50</v>
      </c>
      <c r="BA23" s="542"/>
      <c r="BB23" s="542"/>
      <c r="BC23" s="542"/>
      <c r="BD23" s="543"/>
      <c r="BE23" s="542"/>
      <c r="BF23" s="542"/>
      <c r="BG23" s="542"/>
      <c r="BH23" s="542"/>
      <c r="BI23" s="542"/>
      <c r="BJ23" s="542"/>
      <c r="BK23" s="195"/>
      <c r="BL23" s="195"/>
      <c r="BM23" s="195"/>
    </row>
    <row r="24" spans="1:56" ht="11.25" customHeight="1">
      <c r="A24" s="165">
        <f>A23+1</f>
        <v>21</v>
      </c>
      <c r="B24" s="166">
        <v>21</v>
      </c>
      <c r="C24" s="167">
        <v>178</v>
      </c>
      <c r="D24" s="168" t="s">
        <v>121</v>
      </c>
      <c r="E24" s="169">
        <f>W24+Z24+AC24+AF24+AI24+AL24+AO24</f>
        <v>0.07577546296296298</v>
      </c>
      <c r="F24" s="170"/>
      <c r="G24" s="170"/>
      <c r="H24" s="171">
        <f>X24+AA24+AD24+AG24+AJ24+AM24+AP24</f>
        <v>24.195</v>
      </c>
      <c r="I24" s="172">
        <f>IF(H24&gt;0,E24/H24,"")</f>
        <v>0.003131864557262367</v>
      </c>
      <c r="J24" s="179"/>
      <c r="K24" s="174"/>
      <c r="L24" s="173"/>
      <c r="M24" s="173">
        <v>9</v>
      </c>
      <c r="N24" s="174">
        <v>12</v>
      </c>
      <c r="O24" s="173">
        <v>12</v>
      </c>
      <c r="P24" s="175">
        <v>11</v>
      </c>
      <c r="Q24" s="175">
        <v>8</v>
      </c>
      <c r="R24" s="181" t="s">
        <v>101</v>
      </c>
      <c r="S24" s="182" t="s">
        <v>17</v>
      </c>
      <c r="T24" s="176">
        <v>1974</v>
      </c>
      <c r="U24" s="177" t="str">
        <f>IF(S24="M",AY24,AZ24)</f>
        <v>M30</v>
      </c>
      <c r="V24" s="168" t="s">
        <v>15</v>
      </c>
      <c r="W24" s="546"/>
      <c r="X24" s="521"/>
      <c r="Y24" s="522"/>
      <c r="Z24" s="546"/>
      <c r="AA24" s="521"/>
      <c r="AB24" s="522"/>
      <c r="AC24" s="546"/>
      <c r="AD24" s="521"/>
      <c r="AE24" s="522"/>
      <c r="AF24" s="546">
        <v>0.01972222222222222</v>
      </c>
      <c r="AG24" s="521">
        <v>6</v>
      </c>
      <c r="AH24" s="522">
        <f>IF(AG24&gt;0,AF24/AG24,0)</f>
        <v>0.0032870370370370367</v>
      </c>
      <c r="AI24" s="546">
        <v>0.018171296296296297</v>
      </c>
      <c r="AJ24" s="521">
        <v>6</v>
      </c>
      <c r="AK24" s="522">
        <f>IF(AJ24&gt;0,AI24/AJ24,0)</f>
        <v>0.0030285493827160496</v>
      </c>
      <c r="AL24" s="546">
        <v>0.018449074074074073</v>
      </c>
      <c r="AM24" s="521">
        <v>6</v>
      </c>
      <c r="AN24" s="522">
        <f>IF(AM24&gt;0,AL24/AM24,0)</f>
        <v>0.0030748456790123456</v>
      </c>
      <c r="AO24" s="546">
        <v>0.01943287037037037</v>
      </c>
      <c r="AP24" s="524">
        <v>6.195</v>
      </c>
      <c r="AQ24" s="522">
        <f>IF(AP24&gt;0,AO24/AP24,0)</f>
        <v>0.0031368636594625294</v>
      </c>
      <c r="AR24" s="547">
        <v>0.018634259259259257</v>
      </c>
      <c r="AS24" s="526">
        <v>6</v>
      </c>
      <c r="AT24" s="522">
        <f>IF(AS24&gt;0,AR24/AS24,0)</f>
        <v>0.0031057098765432094</v>
      </c>
      <c r="AU24" s="527">
        <f>E24+AR24</f>
        <v>0.09440972222222223</v>
      </c>
      <c r="AV24" s="528">
        <f>H24+AS24</f>
        <v>30.195</v>
      </c>
      <c r="AW24" s="522">
        <f>IF(AV24&gt;0,AU24/AV24,0)</f>
        <v>0.003126667402623687</v>
      </c>
      <c r="AX24" s="548">
        <f>$AX$2-T24</f>
        <v>37</v>
      </c>
      <c r="AY24" s="549" t="str">
        <f>IF(AND(S24="M",AX24&lt;=19),"M16",IF(AND(S24="M",AX24&lt;=29),"M20",IF(AND(S24="M",AX24&lt;=39),"M30",IF(AND(S24="M",AX24&lt;=49),"M40",IF(AND(S24="M",AX24&lt;=59),"M50",IF(AND(S24="M",AX24&lt;=69),"M60",IF(AND(S24="M",AX24&lt;=99),"M70")))))))</f>
        <v>M30</v>
      </c>
      <c r="AZ24" s="873" t="b">
        <f>IF(AND(S24="k",AX24&lt;=19),"K16",IF(AND(S24="K",AX24&lt;=29),"K20",IF(AND(S24="K",AX24&lt;=39),"K30",IF(AND(S24="K",AX24&lt;=49),"K40",IF(AND(S24="K",AX24&lt;=59),"K50",IF(AND(S24="K",AX24&lt;=69),"K60",IF(AND(S24="K",AX24&lt;=99),"K70")))))))</f>
        <v>0</v>
      </c>
      <c r="BD24" s="519"/>
    </row>
    <row r="25" spans="1:52" ht="11.25" customHeight="1">
      <c r="A25" s="165">
        <f>A24+1</f>
        <v>22</v>
      </c>
      <c r="B25" s="166">
        <v>23</v>
      </c>
      <c r="C25" s="186">
        <v>157</v>
      </c>
      <c r="D25" s="184" t="s">
        <v>124</v>
      </c>
      <c r="E25" s="169">
        <f>W25+Z25+AC25+AF25+AI25+AL25+AO25</f>
        <v>0.05927083333333333</v>
      </c>
      <c r="F25" s="170"/>
      <c r="G25" s="170"/>
      <c r="H25" s="171">
        <f>X25+AA25+AD25+AG25+AJ25+AM25+AP25</f>
        <v>18</v>
      </c>
      <c r="I25" s="172">
        <f>IF(H25&gt;0,E25/H25,"")</f>
        <v>0.003292824074074074</v>
      </c>
      <c r="J25" s="179">
        <v>9</v>
      </c>
      <c r="K25" s="180"/>
      <c r="L25" s="179">
        <v>9</v>
      </c>
      <c r="M25" s="179"/>
      <c r="N25" s="180">
        <v>14</v>
      </c>
      <c r="O25" s="179"/>
      <c r="P25" s="181"/>
      <c r="Q25" s="181">
        <v>11</v>
      </c>
      <c r="R25" s="181" t="s">
        <v>101</v>
      </c>
      <c r="S25" s="182" t="s">
        <v>17</v>
      </c>
      <c r="T25" s="182">
        <v>1974</v>
      </c>
      <c r="U25" s="183" t="str">
        <f>IF(S25="M",AY25,AZ25)</f>
        <v>M30</v>
      </c>
      <c r="V25" s="184" t="s">
        <v>125</v>
      </c>
      <c r="W25" s="523">
        <v>0.019930555555555556</v>
      </c>
      <c r="X25" s="521">
        <v>6</v>
      </c>
      <c r="Y25" s="522">
        <f>IF(X25&gt;0,W25/X25,0)</f>
        <v>0.003321759259259259</v>
      </c>
      <c r="Z25" s="523"/>
      <c r="AA25" s="521"/>
      <c r="AB25" s="522"/>
      <c r="AC25" s="523">
        <v>0.020023148148148148</v>
      </c>
      <c r="AD25" s="521">
        <v>6</v>
      </c>
      <c r="AE25" s="522">
        <f>IF(AD25&gt;0,AC25/AD25,0)</f>
        <v>0.0033371913580246913</v>
      </c>
      <c r="AF25" s="523"/>
      <c r="AG25" s="521"/>
      <c r="AH25" s="522"/>
      <c r="AI25" s="523">
        <v>0.01931712962962963</v>
      </c>
      <c r="AJ25" s="521">
        <v>6</v>
      </c>
      <c r="AK25" s="522">
        <f>IF(AJ25&gt;0,AI25/AJ25,0)</f>
        <v>0.0032195216049382713</v>
      </c>
      <c r="AL25" s="523"/>
      <c r="AM25" s="521"/>
      <c r="AN25" s="522"/>
      <c r="AO25" s="523"/>
      <c r="AP25" s="521"/>
      <c r="AQ25" s="522"/>
      <c r="AR25" s="550">
        <v>0.019016203703703705</v>
      </c>
      <c r="AS25" s="526">
        <v>6</v>
      </c>
      <c r="AT25" s="522">
        <f>IF(AS25&gt;0,AR25/AS25,0)</f>
        <v>0.0031693672839506176</v>
      </c>
      <c r="AU25" s="527">
        <f>E25+AR25</f>
        <v>0.07828703703703703</v>
      </c>
      <c r="AV25" s="528">
        <f>H25+AS25</f>
        <v>24</v>
      </c>
      <c r="AW25" s="522">
        <f>IF(AV25&gt;0,AU25/AV25,0)</f>
        <v>0.0032619598765432096</v>
      </c>
      <c r="AX25" s="529">
        <f>$AX$2-T25</f>
        <v>37</v>
      </c>
      <c r="AY25" s="530" t="str">
        <f>IF(AND(S25="M",AX25&lt;=19),"M16",IF(AND(S25="M",AX25&lt;=29),"M20",IF(AND(S25="M",AX25&lt;=39),"M30",IF(AND(S25="M",AX25&lt;=49),"M40",IF(AND(S25="M",AX25&lt;=59),"M50",IF(AND(S25="M",AX25&lt;=69),"M60",IF(AND(S25="M",AX25&lt;=99),"M70")))))))</f>
        <v>M30</v>
      </c>
      <c r="AZ25" s="871" t="b">
        <f>IF(AND(S25="k",AX25&lt;=19),"K16",IF(AND(S25="K",AX25&lt;=29),"K20",IF(AND(S25="K",AX25&lt;=39),"K30",IF(AND(S25="K",AX25&lt;=49),"K40",IF(AND(S25="K",AX25&lt;=59),"K50",IF(AND(S25="K",AX25&lt;=69),"K60",IF(AND(S25="K",AX25&lt;=99),"K70")))))))</f>
        <v>0</v>
      </c>
    </row>
    <row r="26" spans="1:65" s="185" customFormat="1" ht="11.25" customHeight="1">
      <c r="A26" s="165">
        <f>A25+1</f>
        <v>23</v>
      </c>
      <c r="B26" s="178">
        <v>24</v>
      </c>
      <c r="C26" s="167">
        <v>169</v>
      </c>
      <c r="D26" s="168" t="s">
        <v>122</v>
      </c>
      <c r="E26" s="169">
        <f>W26+Z26+AC26+AF26+AI26+AL26+AO26</f>
        <v>0.0578587962962963</v>
      </c>
      <c r="F26" s="170"/>
      <c r="G26" s="170"/>
      <c r="H26" s="171">
        <f>X26+AA26+AD26+AG26+AJ26+AM26+AP26</f>
        <v>18</v>
      </c>
      <c r="I26" s="172">
        <f>IF(H26&gt;0,E26/H26,"")</f>
        <v>0.003214377572016461</v>
      </c>
      <c r="J26" s="179"/>
      <c r="K26" s="174">
        <v>13</v>
      </c>
      <c r="L26" s="173">
        <v>9</v>
      </c>
      <c r="M26" s="173"/>
      <c r="N26" s="174">
        <v>9</v>
      </c>
      <c r="O26" s="173"/>
      <c r="P26" s="175"/>
      <c r="Q26" s="175">
        <v>19</v>
      </c>
      <c r="R26" s="181" t="s">
        <v>101</v>
      </c>
      <c r="S26" s="182" t="s">
        <v>17</v>
      </c>
      <c r="T26" s="176">
        <v>1958</v>
      </c>
      <c r="U26" s="177" t="str">
        <f>IF(S26="M",AY26,AZ26)</f>
        <v>M50</v>
      </c>
      <c r="V26" s="168" t="s">
        <v>123</v>
      </c>
      <c r="W26" s="546"/>
      <c r="X26" s="521"/>
      <c r="Y26" s="522"/>
      <c r="Z26" s="546">
        <v>0.019780092592592592</v>
      </c>
      <c r="AA26" s="521">
        <v>6</v>
      </c>
      <c r="AB26" s="522">
        <f>IF(AA26&gt;0,Z26/AA26,0)</f>
        <v>0.003296682098765432</v>
      </c>
      <c r="AC26" s="546">
        <v>0.020023148148148148</v>
      </c>
      <c r="AD26" s="521">
        <v>6</v>
      </c>
      <c r="AE26" s="522">
        <f>IF(AD26&gt;0,AC26/AD26,0)</f>
        <v>0.0033371913580246913</v>
      </c>
      <c r="AF26" s="546"/>
      <c r="AG26" s="521"/>
      <c r="AH26" s="522"/>
      <c r="AI26" s="546">
        <v>0.018055555555555557</v>
      </c>
      <c r="AJ26" s="521">
        <v>6</v>
      </c>
      <c r="AK26" s="522">
        <f>IF(AJ26&gt;0,AI26/AJ26,0)</f>
        <v>0.0030092592592592597</v>
      </c>
      <c r="AL26" s="546"/>
      <c r="AM26" s="521"/>
      <c r="AN26" s="522"/>
      <c r="AO26" s="546"/>
      <c r="AP26" s="521"/>
      <c r="AQ26" s="522"/>
      <c r="AR26" s="551">
        <v>0.02165509259259259</v>
      </c>
      <c r="AS26" s="526">
        <v>6</v>
      </c>
      <c r="AT26" s="522">
        <f>IF(AS26&gt;0,AR26/AS26,0)</f>
        <v>0.003609182098765432</v>
      </c>
      <c r="AU26" s="527">
        <f>E26+AR26</f>
        <v>0.07951388888888888</v>
      </c>
      <c r="AV26" s="528">
        <f>H26+AS26</f>
        <v>24</v>
      </c>
      <c r="AW26" s="522">
        <f>IF(AV26&gt;0,AU26/AV26,0)</f>
        <v>0.0033130787037037035</v>
      </c>
      <c r="AX26" s="548">
        <f>$AX$2-T26</f>
        <v>53</v>
      </c>
      <c r="AY26" s="549" t="str">
        <f>IF(AND(S26="M",AX26&lt;=19),"M16",IF(AND(S26="M",AX26&lt;=29),"M20",IF(AND(S26="M",AX26&lt;=39),"M30",IF(AND(S26="M",AX26&lt;=49),"M40",IF(AND(S26="M",AX26&lt;=59),"M50",IF(AND(S26="M",AX26&lt;=69),"M60",IF(AND(S26="M",AX26&lt;=99),"M70")))))))</f>
        <v>M50</v>
      </c>
      <c r="AZ26" s="873" t="b">
        <f>IF(AND(S26="k",AX26&lt;=19),"K16",IF(AND(S26="K",AX26&lt;=29),"K20",IF(AND(S26="K",AX26&lt;=39),"K30",IF(AND(S26="K",AX26&lt;=49),"K40",IF(AND(S26="K",AX26&lt;=59),"K50",IF(AND(S26="K",AX26&lt;=69),"K60",IF(AND(S26="K",AX26&lt;=99),"K70")))))))</f>
        <v>0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193"/>
      <c r="BL26" s="193"/>
      <c r="BM26" s="193"/>
    </row>
    <row r="27" spans="1:52" ht="11.25" customHeight="1">
      <c r="A27" s="165">
        <f>A26+1</f>
        <v>24</v>
      </c>
      <c r="B27" s="166">
        <v>25</v>
      </c>
      <c r="C27" s="186">
        <v>162</v>
      </c>
      <c r="D27" s="184" t="s">
        <v>126</v>
      </c>
      <c r="E27" s="169">
        <f>W27+Z27+AC27+AF27+AI27+AL27+AO27</f>
        <v>0.06335648148148149</v>
      </c>
      <c r="F27" s="170"/>
      <c r="G27" s="170"/>
      <c r="H27" s="171">
        <f>X27+AA27+AD27+AG27+AJ27+AM27+AP27</f>
        <v>18</v>
      </c>
      <c r="I27" s="172">
        <f>IF(H27&gt;0,E27/H27,"")</f>
        <v>0.0035198045267489713</v>
      </c>
      <c r="J27" s="179">
        <v>12</v>
      </c>
      <c r="K27" s="180">
        <v>16</v>
      </c>
      <c r="L27" s="179"/>
      <c r="M27" s="179">
        <v>11</v>
      </c>
      <c r="N27" s="180"/>
      <c r="O27" s="179"/>
      <c r="P27" s="181"/>
      <c r="Q27" s="181"/>
      <c r="R27" s="181" t="s">
        <v>101</v>
      </c>
      <c r="S27" s="182" t="s">
        <v>17</v>
      </c>
      <c r="T27" s="182">
        <v>1995</v>
      </c>
      <c r="U27" s="183" t="str">
        <f>IF(S27="M",AY27,AZ27)</f>
        <v>M16</v>
      </c>
      <c r="V27" s="184" t="s">
        <v>34</v>
      </c>
      <c r="W27" s="523">
        <v>0.021736111111111112</v>
      </c>
      <c r="X27" s="521">
        <v>6</v>
      </c>
      <c r="Y27" s="522">
        <f>IF(X27&gt;0,W27/X27,0)</f>
        <v>0.0036226851851851854</v>
      </c>
      <c r="Z27" s="523">
        <v>0.02101851851851852</v>
      </c>
      <c r="AA27" s="521">
        <v>6</v>
      </c>
      <c r="AB27" s="522">
        <f>IF(AA27&gt;0,Z27/AA27,0)</f>
        <v>0.0035030864197530868</v>
      </c>
      <c r="AC27" s="546"/>
      <c r="AD27" s="521"/>
      <c r="AE27" s="522"/>
      <c r="AF27" s="523">
        <v>0.020601851851851854</v>
      </c>
      <c r="AG27" s="521">
        <v>6</v>
      </c>
      <c r="AH27" s="522">
        <f>IF(AG27&gt;0,AF27/AG27,0)</f>
        <v>0.0034336419753086423</v>
      </c>
      <c r="AI27" s="523"/>
      <c r="AJ27" s="521"/>
      <c r="AK27" s="522"/>
      <c r="AL27" s="523"/>
      <c r="AM27" s="521"/>
      <c r="AN27" s="522"/>
      <c r="AO27" s="523"/>
      <c r="AP27" s="521"/>
      <c r="AQ27" s="522"/>
      <c r="AR27" s="552"/>
      <c r="AS27" s="526"/>
      <c r="AT27" s="522"/>
      <c r="AU27" s="553">
        <f>E27+AR27</f>
        <v>0.06335648148148149</v>
      </c>
      <c r="AV27" s="554">
        <f>H27+AS27</f>
        <v>18</v>
      </c>
      <c r="AW27" s="522">
        <f>IF(AV27&gt;0,AU27/AV27,0)</f>
        <v>0.0035198045267489713</v>
      </c>
      <c r="AX27" s="555">
        <f>$AX$2-T27</f>
        <v>16</v>
      </c>
      <c r="AY27" s="556" t="str">
        <f>IF(AND(S27="M",AX27&lt;=19),"M16",IF(AND(S27="M",AX27&lt;=29),"M20",IF(AND(S27="M",AX27&lt;=39),"M30",IF(AND(S27="M",AX27&lt;=49),"M40",IF(AND(S27="M",AX27&lt;=59),"M50",IF(AND(S27="M",AX27&lt;=69),"M60",IF(AND(S27="M",AX27&lt;=99),"M70")))))))</f>
        <v>M16</v>
      </c>
      <c r="AZ27" s="871" t="b">
        <f>IF(AND(S27="k",AX27&lt;=19),"K16",IF(AND(S27="K",AX27&lt;=29),"K20",IF(AND(S27="K",AX27&lt;=39),"K30",IF(AND(S27="K",AX27&lt;=49),"K40",IF(AND(S27="K",AX27&lt;=59),"K50",IF(AND(S27="K",AX27&lt;=69),"K60",IF(AND(S27="K",AX27&lt;=99),"K70")))))))</f>
        <v>0</v>
      </c>
    </row>
    <row r="28" spans="1:65" s="185" customFormat="1" ht="12.75" customHeight="1">
      <c r="A28" s="165">
        <f>A27+1</f>
        <v>25</v>
      </c>
      <c r="B28" s="166">
        <v>26</v>
      </c>
      <c r="C28" s="167">
        <v>183</v>
      </c>
      <c r="D28" s="168" t="s">
        <v>173</v>
      </c>
      <c r="E28" s="169">
        <f>W28+Z28+AC28+AF28+AI28+AL28+AO28</f>
        <v>0.018252314814814815</v>
      </c>
      <c r="F28" s="170"/>
      <c r="G28" s="170"/>
      <c r="H28" s="171">
        <f>X28+AA28+AD28+AG28+AJ28+AM28+AP28</f>
        <v>6.195</v>
      </c>
      <c r="I28" s="172">
        <f>IF(H28&gt;0,E28/H28,"")</f>
        <v>0.0029462977909305594</v>
      </c>
      <c r="J28" s="179"/>
      <c r="K28" s="174"/>
      <c r="L28" s="173"/>
      <c r="M28" s="173"/>
      <c r="N28" s="174"/>
      <c r="O28" s="173"/>
      <c r="P28" s="175">
        <v>6</v>
      </c>
      <c r="Q28" s="175">
        <v>5</v>
      </c>
      <c r="R28" s="181" t="s">
        <v>101</v>
      </c>
      <c r="S28" s="182" t="s">
        <v>17</v>
      </c>
      <c r="T28" s="176">
        <v>1982</v>
      </c>
      <c r="U28" s="177" t="str">
        <f>IF(S28="M",AY28,AZ28)</f>
        <v>M20</v>
      </c>
      <c r="V28" s="168" t="s">
        <v>165</v>
      </c>
      <c r="W28" s="546"/>
      <c r="X28" s="521"/>
      <c r="Y28" s="522"/>
      <c r="Z28" s="546"/>
      <c r="AA28" s="521"/>
      <c r="AB28" s="522"/>
      <c r="AC28" s="546"/>
      <c r="AD28" s="521"/>
      <c r="AE28" s="522"/>
      <c r="AF28" s="546"/>
      <c r="AG28" s="521"/>
      <c r="AH28" s="522"/>
      <c r="AI28" s="546"/>
      <c r="AJ28" s="521"/>
      <c r="AK28" s="522"/>
      <c r="AL28" s="546"/>
      <c r="AM28" s="521"/>
      <c r="AN28" s="522"/>
      <c r="AO28" s="546">
        <v>0.018252314814814815</v>
      </c>
      <c r="AP28" s="524">
        <v>6.195</v>
      </c>
      <c r="AQ28" s="522">
        <f>IF(AP28&gt;0,AO28/AP28,0)</f>
        <v>0.0029462977909305594</v>
      </c>
      <c r="AR28" s="557">
        <v>0.017361111111111112</v>
      </c>
      <c r="AS28" s="526">
        <v>6</v>
      </c>
      <c r="AT28" s="522">
        <f>IF(AS28&gt;0,AR28/AS28,0)</f>
        <v>0.002893518518518519</v>
      </c>
      <c r="AU28" s="558">
        <f>E28+AR28</f>
        <v>0.03561342592592592</v>
      </c>
      <c r="AV28" s="559">
        <f>H28+AS28</f>
        <v>12.195</v>
      </c>
      <c r="AW28" s="522">
        <f>IF(AV28&gt;0,AU28/AV28,0)</f>
        <v>0.002920330129227218</v>
      </c>
      <c r="AX28" s="560">
        <f>$AX$2-T28</f>
        <v>29</v>
      </c>
      <c r="AY28" s="561" t="str">
        <f>IF(AND(S28="M",AX28&lt;=19),"M16",IF(AND(S28="M",AX28&lt;=29),"M20",IF(AND(S28="M",AX28&lt;=39),"M30",IF(AND(S28="M",AX28&lt;=49),"M40",IF(AND(S28="M",AX28&lt;=59),"M50",IF(AND(S28="M",AX28&lt;=69),"M60",IF(AND(S28="M",AX28&lt;=99),"M70")))))))</f>
        <v>M20</v>
      </c>
      <c r="AZ28" s="873" t="b">
        <f>IF(AND(S28="k",AX28&lt;=19),"K16",IF(AND(S28="K",AX28&lt;=29),"K20",IF(AND(S28="K",AX28&lt;=39),"K30",IF(AND(S28="K",AX28&lt;=49),"K40",IF(AND(S28="K",AX28&lt;=59),"K50",IF(AND(S28="K",AX28&lt;=69),"K60",IF(AND(S28="K",AX28&lt;=99),"K70")))))))</f>
        <v>0</v>
      </c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193"/>
      <c r="BL28" s="193"/>
      <c r="BM28" s="193"/>
    </row>
    <row r="29" spans="1:62" s="193" customFormat="1" ht="12.75" customHeight="1">
      <c r="A29" s="165">
        <f>A28+1</f>
        <v>26</v>
      </c>
      <c r="B29" s="166">
        <v>27</v>
      </c>
      <c r="C29" s="186">
        <v>160</v>
      </c>
      <c r="D29" s="184" t="s">
        <v>138</v>
      </c>
      <c r="E29" s="169">
        <f>W29+Z29+AC29+AF29+AI29+AL29+AO29</f>
        <v>0.048541666666666664</v>
      </c>
      <c r="F29" s="170"/>
      <c r="G29" s="170"/>
      <c r="H29" s="171">
        <f>X29+AA29+AD29+AG29+AJ29+AM29+AP29</f>
        <v>12.195</v>
      </c>
      <c r="I29" s="172">
        <f>IF(H29&gt;0,E29/H29,"")</f>
        <v>0.003980456471231379</v>
      </c>
      <c r="J29" s="179">
        <v>23</v>
      </c>
      <c r="K29" s="180"/>
      <c r="L29" s="179"/>
      <c r="M29" s="179"/>
      <c r="N29" s="180"/>
      <c r="O29" s="179"/>
      <c r="P29" s="181">
        <v>23</v>
      </c>
      <c r="Q29" s="181"/>
      <c r="R29" s="181" t="s">
        <v>101</v>
      </c>
      <c r="S29" s="182" t="s">
        <v>17</v>
      </c>
      <c r="T29" s="182">
        <v>1973</v>
      </c>
      <c r="U29" s="183" t="str">
        <f>IF(S29="M",AY29,AZ29)</f>
        <v>M30</v>
      </c>
      <c r="V29" s="184" t="s">
        <v>16</v>
      </c>
      <c r="W29" s="562">
        <v>0.023761574074074074</v>
      </c>
      <c r="X29" s="521">
        <v>6</v>
      </c>
      <c r="Y29" s="522">
        <f>IF(X29&gt;0,W29/X29,0)</f>
        <v>0.003960262345679012</v>
      </c>
      <c r="Z29" s="562"/>
      <c r="AA29" s="521"/>
      <c r="AB29" s="522"/>
      <c r="AC29" s="562"/>
      <c r="AD29" s="521"/>
      <c r="AE29" s="522"/>
      <c r="AF29" s="562"/>
      <c r="AG29" s="521"/>
      <c r="AH29" s="522"/>
      <c r="AI29" s="562"/>
      <c r="AJ29" s="521"/>
      <c r="AK29" s="522"/>
      <c r="AL29" s="562"/>
      <c r="AM29" s="521"/>
      <c r="AN29" s="522"/>
      <c r="AO29" s="562">
        <v>0.02478009259259259</v>
      </c>
      <c r="AP29" s="524">
        <v>6.195</v>
      </c>
      <c r="AQ29" s="522">
        <f>IF(AP29&gt;0,AO29/AP29,0)</f>
        <v>0.004000014946342629</v>
      </c>
      <c r="AR29" s="552"/>
      <c r="AS29" s="526"/>
      <c r="AT29" s="522"/>
      <c r="AU29" s="558">
        <f>E29+AR29</f>
        <v>0.048541666666666664</v>
      </c>
      <c r="AV29" s="559">
        <f>H29+AS29</f>
        <v>12.195</v>
      </c>
      <c r="AW29" s="522">
        <f>IF(AV29&gt;0,AU29/AV29,0)</f>
        <v>0.003980456471231379</v>
      </c>
      <c r="AX29" s="555">
        <f>$AX$2-T29</f>
        <v>38</v>
      </c>
      <c r="AY29" s="556" t="str">
        <f>IF(AND(S29="M",AX29&lt;=19),"M16",IF(AND(S29="M",AX29&lt;=29),"M20",IF(AND(S29="M",AX29&lt;=39),"M30",IF(AND(S29="M",AX29&lt;=49),"M40",IF(AND(S29="M",AX29&lt;=59),"M50",IF(AND(S29="M",AX29&lt;=69),"M60",IF(AND(S29="M",AX29&lt;=99),"M70")))))))</f>
        <v>M30</v>
      </c>
      <c r="AZ29" s="871" t="b">
        <f>IF(AND(S29="k",AX29&lt;=19),"K16",IF(AND(S29="K",AX29&lt;=29),"K20",IF(AND(S29="K",AX29&lt;=39),"K30",IF(AND(S29="K",AX29&lt;=49),"K40",IF(AND(S29="K",AX29&lt;=59),"K50",IF(AND(S29="K",AX29&lt;=69),"K60",IF(AND(S29="K",AX29&lt;=99),"K70")))))))</f>
        <v>0</v>
      </c>
      <c r="BA29" s="83"/>
      <c r="BB29" s="83"/>
      <c r="BC29" s="83"/>
      <c r="BD29" s="83"/>
      <c r="BE29" s="83"/>
      <c r="BF29" s="83"/>
      <c r="BG29" s="83"/>
      <c r="BH29" s="83"/>
      <c r="BI29" s="83"/>
      <c r="BJ29" s="83"/>
    </row>
    <row r="30" spans="1:62" s="193" customFormat="1" ht="12.75" customHeight="1">
      <c r="A30" s="165">
        <f>A29+1</f>
        <v>27</v>
      </c>
      <c r="B30" s="166">
        <v>28</v>
      </c>
      <c r="C30" s="186">
        <v>3</v>
      </c>
      <c r="D30" s="184" t="s">
        <v>127</v>
      </c>
      <c r="E30" s="169">
        <f>W30+Z30+AC30+AF30+AI30+AL30+AO30</f>
        <v>0.030891203703703705</v>
      </c>
      <c r="F30" s="170"/>
      <c r="G30" s="170"/>
      <c r="H30" s="171">
        <f>X30+AA30+AD30+AG30+AJ30+AM30+AP30</f>
        <v>12</v>
      </c>
      <c r="I30" s="172">
        <f>IF(H30&gt;0,E30/H30,"")</f>
        <v>0.002574266975308642</v>
      </c>
      <c r="J30" s="179"/>
      <c r="K30" s="180"/>
      <c r="L30" s="179">
        <v>1</v>
      </c>
      <c r="M30" s="179"/>
      <c r="N30" s="180">
        <v>1</v>
      </c>
      <c r="O30" s="179"/>
      <c r="P30" s="181"/>
      <c r="Q30" s="181"/>
      <c r="R30" s="181" t="s">
        <v>101</v>
      </c>
      <c r="S30" s="182" t="s">
        <v>17</v>
      </c>
      <c r="T30" s="182">
        <v>1976</v>
      </c>
      <c r="U30" s="183" t="str">
        <f>IF(S30="M",AY30,AZ30)</f>
        <v>M30</v>
      </c>
      <c r="V30" s="184" t="s">
        <v>27</v>
      </c>
      <c r="W30" s="562"/>
      <c r="X30" s="521"/>
      <c r="Y30" s="522"/>
      <c r="Z30" s="562"/>
      <c r="AA30" s="521"/>
      <c r="AB30" s="522"/>
      <c r="AC30" s="562">
        <v>0.016435185185185188</v>
      </c>
      <c r="AD30" s="521">
        <v>6</v>
      </c>
      <c r="AE30" s="522">
        <f>IF(AD30&gt;0,AC30/AD30,0)</f>
        <v>0.002739197530864198</v>
      </c>
      <c r="AF30" s="562"/>
      <c r="AG30" s="521"/>
      <c r="AH30" s="522"/>
      <c r="AI30" s="562">
        <v>0.014456018518518519</v>
      </c>
      <c r="AJ30" s="521">
        <v>6</v>
      </c>
      <c r="AK30" s="522">
        <f>IF(AJ30&gt;0,AI30/AJ30,0)</f>
        <v>0.0024093364197530867</v>
      </c>
      <c r="AL30" s="562"/>
      <c r="AM30" s="521"/>
      <c r="AN30" s="522"/>
      <c r="AO30" s="562"/>
      <c r="AP30" s="521"/>
      <c r="AQ30" s="522"/>
      <c r="AR30" s="550"/>
      <c r="AS30" s="526"/>
      <c r="AT30" s="522"/>
      <c r="AU30" s="558">
        <f>E30+AR30</f>
        <v>0.030891203703703705</v>
      </c>
      <c r="AV30" s="559">
        <f>H30+AS30</f>
        <v>12</v>
      </c>
      <c r="AW30" s="522">
        <f>IF(AV30&gt;0,AU30/AV30,0)</f>
        <v>0.002574266975308642</v>
      </c>
      <c r="AX30" s="529">
        <f>$AX$2-T30</f>
        <v>35</v>
      </c>
      <c r="AY30" s="530" t="str">
        <f>IF(AND(S30="M",AX30&lt;=19),"M16",IF(AND(S30="M",AX30&lt;=29),"M20",IF(AND(S30="M",AX30&lt;=39),"M30",IF(AND(S30="M",AX30&lt;=49),"M40",IF(AND(S30="M",AX30&lt;=59),"M50",IF(AND(S30="M",AX30&lt;=69),"M60",IF(AND(S30="M",AX30&lt;=99),"M70")))))))</f>
        <v>M30</v>
      </c>
      <c r="AZ30" s="871" t="b">
        <f>IF(AND(S30="k",AX30&lt;=19),"K16",IF(AND(S30="K",AX30&lt;=29),"K20",IF(AND(S30="K",AX30&lt;=39),"K30",IF(AND(S30="K",AX30&lt;=49),"K40",IF(AND(S30="K",AX30&lt;=59),"K50",IF(AND(S30="K",AX30&lt;=69),"K60",IF(AND(S30="K",AX30&lt;=99),"K70")))))))</f>
        <v>0</v>
      </c>
      <c r="BA30" s="83"/>
      <c r="BB30" s="83"/>
      <c r="BC30" s="83"/>
      <c r="BD30" s="83"/>
      <c r="BE30" s="83"/>
      <c r="BF30" s="83"/>
      <c r="BG30" s="83"/>
      <c r="BH30" s="83"/>
      <c r="BI30" s="83"/>
      <c r="BJ30" s="83"/>
    </row>
    <row r="31" spans="1:52" ht="12.75" customHeight="1">
      <c r="A31" s="165">
        <f>A30+1</f>
        <v>28</v>
      </c>
      <c r="B31" s="166">
        <v>29</v>
      </c>
      <c r="C31" s="186">
        <v>153</v>
      </c>
      <c r="D31" s="184" t="s">
        <v>128</v>
      </c>
      <c r="E31" s="169">
        <f>W31+Z31+AC31+AF31+AI31+AL31+AO31</f>
        <v>0.03409722222222222</v>
      </c>
      <c r="F31" s="170"/>
      <c r="G31" s="170"/>
      <c r="H31" s="171">
        <f>X31+AA31+AD31+AG31+AJ31+AM31+AP31</f>
        <v>12</v>
      </c>
      <c r="I31" s="172">
        <f>IF(H31&gt;0,E31/H31,"")</f>
        <v>0.002841435185185185</v>
      </c>
      <c r="J31" s="179">
        <v>4</v>
      </c>
      <c r="K31" s="180"/>
      <c r="L31" s="179"/>
      <c r="M31" s="179"/>
      <c r="N31" s="180"/>
      <c r="O31" s="179">
        <v>5</v>
      </c>
      <c r="P31" s="181"/>
      <c r="Q31" s="181"/>
      <c r="R31" s="181" t="s">
        <v>101</v>
      </c>
      <c r="S31" s="182" t="s">
        <v>17</v>
      </c>
      <c r="T31" s="182">
        <v>1979</v>
      </c>
      <c r="U31" s="183" t="str">
        <f>IF(S31="M",AY31,AZ31)</f>
        <v>M30</v>
      </c>
      <c r="V31" s="184" t="s">
        <v>27</v>
      </c>
      <c r="W31" s="562">
        <v>0.017384259259259262</v>
      </c>
      <c r="X31" s="521">
        <v>6</v>
      </c>
      <c r="Y31" s="522">
        <f>IF(X31&gt;0,W31/X31,0)</f>
        <v>0.002897376543209877</v>
      </c>
      <c r="Z31" s="562"/>
      <c r="AA31" s="521"/>
      <c r="AB31" s="522"/>
      <c r="AC31" s="562"/>
      <c r="AD31" s="521"/>
      <c r="AE31" s="522"/>
      <c r="AF31" s="562"/>
      <c r="AG31" s="521"/>
      <c r="AH31" s="522"/>
      <c r="AI31" s="562"/>
      <c r="AJ31" s="521"/>
      <c r="AK31" s="522"/>
      <c r="AL31" s="562">
        <v>0.01671296296296296</v>
      </c>
      <c r="AM31" s="521">
        <v>6</v>
      </c>
      <c r="AN31" s="522">
        <f>IF(AM31&gt;0,AL31/AM31,0)</f>
        <v>0.0027854938271604933</v>
      </c>
      <c r="AO31" s="562"/>
      <c r="AP31" s="521"/>
      <c r="AQ31" s="522"/>
      <c r="AR31" s="552"/>
      <c r="AS31" s="526"/>
      <c r="AT31" s="522"/>
      <c r="AU31" s="558">
        <f>E31+AR31</f>
        <v>0.03409722222222222</v>
      </c>
      <c r="AV31" s="559">
        <f>H31+AS31</f>
        <v>12</v>
      </c>
      <c r="AW31" s="522">
        <f>IF(AV31&gt;0,AU31/AV31,0)</f>
        <v>0.002841435185185185</v>
      </c>
      <c r="AX31" s="563">
        <f>$AX$2-T31</f>
        <v>32</v>
      </c>
      <c r="AY31" s="564" t="str">
        <f>IF(AND(S31="M",AX31&lt;=19),"M16",IF(AND(S31="M",AX31&lt;=29),"M20",IF(AND(S31="M",AX31&lt;=39),"M30",IF(AND(S31="M",AX31&lt;=49),"M40",IF(AND(S31="M",AX31&lt;=59),"M50",IF(AND(S31="M",AX31&lt;=69),"M60",IF(AND(S31="M",AX31&lt;=99),"M70")))))))</f>
        <v>M30</v>
      </c>
      <c r="AZ31" s="874" t="b">
        <f>IF(AND(S31="k",AX31&lt;=19),"K16",IF(AND(S31="K",AX31&lt;=29),"K20",IF(AND(S31="K",AX31&lt;=39),"K30",IF(AND(S31="K",AX31&lt;=49),"K40",IF(AND(S31="K",AX31&lt;=59),"K50",IF(AND(S31="K",AX31&lt;=69),"K60",IF(AND(S31="K",AX31&lt;=99),"K70")))))))</f>
        <v>0</v>
      </c>
    </row>
    <row r="32" spans="1:65" s="185" customFormat="1" ht="12.75" customHeight="1">
      <c r="A32" s="165">
        <f>A31+1</f>
        <v>29</v>
      </c>
      <c r="B32" s="166">
        <v>30</v>
      </c>
      <c r="C32" s="186">
        <v>180</v>
      </c>
      <c r="D32" s="184" t="s">
        <v>129</v>
      </c>
      <c r="E32" s="169">
        <f>W32+Z32+AC32+AF32+AI32+AL32+AO32</f>
        <v>0.01642361111111111</v>
      </c>
      <c r="F32" s="170"/>
      <c r="G32" s="170"/>
      <c r="H32" s="171">
        <f>X32+AA32+AD32+AG32+AJ32+AM32+AP32</f>
        <v>6</v>
      </c>
      <c r="I32" s="172">
        <f>IF(H32&gt;0,E32/H32,"")</f>
        <v>0.0027372685185185187</v>
      </c>
      <c r="J32" s="179"/>
      <c r="K32" s="180"/>
      <c r="L32" s="179"/>
      <c r="M32" s="179"/>
      <c r="N32" s="180">
        <v>5</v>
      </c>
      <c r="O32" s="179"/>
      <c r="P32" s="181"/>
      <c r="Q32" s="181"/>
      <c r="R32" s="181" t="s">
        <v>101</v>
      </c>
      <c r="S32" s="182" t="s">
        <v>17</v>
      </c>
      <c r="T32" s="182">
        <v>1983</v>
      </c>
      <c r="U32" s="183" t="str">
        <f>IF(S32="M",AY32,AZ32)</f>
        <v>M20</v>
      </c>
      <c r="V32" s="184" t="s">
        <v>16</v>
      </c>
      <c r="W32" s="562"/>
      <c r="X32" s="521"/>
      <c r="Y32" s="522"/>
      <c r="Z32" s="562"/>
      <c r="AA32" s="521"/>
      <c r="AB32" s="522"/>
      <c r="AC32" s="562"/>
      <c r="AD32" s="521"/>
      <c r="AE32" s="522"/>
      <c r="AF32" s="562"/>
      <c r="AG32" s="521"/>
      <c r="AH32" s="522"/>
      <c r="AI32" s="562">
        <v>0.01642361111111111</v>
      </c>
      <c r="AJ32" s="521">
        <v>6</v>
      </c>
      <c r="AK32" s="522">
        <f>IF(AJ32&gt;0,AI32/AJ32,0)</f>
        <v>0.0027372685185185187</v>
      </c>
      <c r="AL32" s="562"/>
      <c r="AM32" s="521"/>
      <c r="AN32" s="522"/>
      <c r="AO32" s="562"/>
      <c r="AP32" s="521"/>
      <c r="AQ32" s="522"/>
      <c r="AR32" s="552"/>
      <c r="AS32" s="526"/>
      <c r="AT32" s="522"/>
      <c r="AU32" s="558">
        <f>E32+AR32</f>
        <v>0.01642361111111111</v>
      </c>
      <c r="AV32" s="559">
        <f>H32+AS32</f>
        <v>6</v>
      </c>
      <c r="AW32" s="522">
        <f>IF(AV32&gt;0,AU32/AV32,0)</f>
        <v>0.0027372685185185187</v>
      </c>
      <c r="AX32" s="555">
        <f>$AX$2-T32</f>
        <v>28</v>
      </c>
      <c r="AY32" s="556" t="str">
        <f>IF(AND(S32="M",AX32&lt;=19),"M16",IF(AND(S32="M",AX32&lt;=29),"M20",IF(AND(S32="M",AX32&lt;=39),"M30",IF(AND(S32="M",AX32&lt;=49),"M40",IF(AND(S32="M",AX32&lt;=59),"M50",IF(AND(S32="M",AX32&lt;=69),"M60",IF(AND(S32="M",AX32&lt;=99),"M70")))))))</f>
        <v>M20</v>
      </c>
      <c r="AZ32" s="871" t="b">
        <f>IF(AND(S32="k",AX32&lt;=19),"K16",IF(AND(S32="K",AX32&lt;=29),"K20",IF(AND(S32="K",AX32&lt;=39),"K30",IF(AND(S32="K",AX32&lt;=49),"K40",IF(AND(S32="K",AX32&lt;=59),"K50",IF(AND(S32="K",AX32&lt;=69),"K60",IF(AND(S32="K",AX32&lt;=99),"K70")))))))</f>
        <v>0</v>
      </c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193"/>
      <c r="BL32" s="193"/>
      <c r="BM32" s="193"/>
    </row>
    <row r="33" spans="1:65" s="191" customFormat="1" ht="12.75" customHeight="1">
      <c r="A33" s="262">
        <f>A32+1</f>
        <v>30</v>
      </c>
      <c r="B33" s="178">
        <v>31</v>
      </c>
      <c r="C33" s="167">
        <v>165</v>
      </c>
      <c r="D33" s="168" t="s">
        <v>130</v>
      </c>
      <c r="E33" s="169">
        <f>W33+Z33+AC33+AF33+AI33+AL33+AO33</f>
        <v>0.016909722222222225</v>
      </c>
      <c r="F33" s="170"/>
      <c r="G33" s="170"/>
      <c r="H33" s="171">
        <f>X33+AA33+AD33+AG33+AJ33+AM33+AP33</f>
        <v>6</v>
      </c>
      <c r="I33" s="172">
        <f>IF(H33&gt;0,E33/H33,"")</f>
        <v>0.0028182870370370375</v>
      </c>
      <c r="J33" s="173"/>
      <c r="K33" s="174">
        <v>4</v>
      </c>
      <c r="L33" s="173"/>
      <c r="M33" s="173"/>
      <c r="N33" s="174"/>
      <c r="O33" s="173"/>
      <c r="P33" s="175"/>
      <c r="Q33" s="175"/>
      <c r="R33" s="175" t="s">
        <v>101</v>
      </c>
      <c r="S33" s="176" t="s">
        <v>17</v>
      </c>
      <c r="T33" s="176">
        <v>1991</v>
      </c>
      <c r="U33" s="183" t="str">
        <f>IF(S33="M",AY33,AZ33)</f>
        <v>M20</v>
      </c>
      <c r="V33" s="168" t="s">
        <v>131</v>
      </c>
      <c r="W33" s="565"/>
      <c r="X33" s="566"/>
      <c r="Y33" s="567"/>
      <c r="Z33" s="565">
        <v>0.016909722222222225</v>
      </c>
      <c r="AA33" s="566">
        <v>6</v>
      </c>
      <c r="AB33" s="567">
        <f>IF(AA33&gt;0,Z33/AA33,0)</f>
        <v>0.0028182870370370375</v>
      </c>
      <c r="AC33" s="565"/>
      <c r="AD33" s="566"/>
      <c r="AE33" s="567"/>
      <c r="AF33" s="565"/>
      <c r="AG33" s="566"/>
      <c r="AH33" s="522"/>
      <c r="AI33" s="565"/>
      <c r="AJ33" s="566"/>
      <c r="AK33" s="567"/>
      <c r="AL33" s="565"/>
      <c r="AM33" s="566"/>
      <c r="AN33" s="567"/>
      <c r="AO33" s="565"/>
      <c r="AP33" s="566"/>
      <c r="AQ33" s="567"/>
      <c r="AR33" s="547"/>
      <c r="AS33" s="568"/>
      <c r="AT33" s="567"/>
      <c r="AU33" s="558">
        <f>E33+AR33</f>
        <v>0.016909722222222225</v>
      </c>
      <c r="AV33" s="559">
        <f>H33+AS33</f>
        <v>6</v>
      </c>
      <c r="AW33" s="522">
        <f>IF(AV33&gt;0,AU33/AV33,0)</f>
        <v>0.0028182870370370375</v>
      </c>
      <c r="AX33" s="529">
        <f>$AX$2-T33</f>
        <v>20</v>
      </c>
      <c r="AY33" s="530" t="str">
        <f>IF(AND(S33="M",AX33&lt;=19),"M16",IF(AND(S33="M",AX33&lt;=29),"M20",IF(AND(S33="M",AX33&lt;=39),"M30",IF(AND(S33="M",AX33&lt;=49),"M40",IF(AND(S33="M",AX33&lt;=59),"M50",IF(AND(S33="M",AX33&lt;=69),"M60",IF(AND(S33="M",AX33&lt;=99),"M70")))))))</f>
        <v>M20</v>
      </c>
      <c r="AZ33" s="871" t="b">
        <f>IF(AND(S33="k",AX33&lt;=19),"K16",IF(AND(S33="K",AX33&lt;=29),"K20",IF(AND(S33="K",AX33&lt;=39),"K30",IF(AND(S33="K",AX33&lt;=49),"K40",IF(AND(S33="K",AX33&lt;=59),"K50",IF(AND(S33="K",AX33&lt;=69),"K60",IF(AND(S33="K",AX33&lt;=99),"K70")))))))</f>
        <v>0</v>
      </c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193"/>
      <c r="BL33" s="193"/>
      <c r="BM33" s="193"/>
    </row>
    <row r="34" spans="1:65" s="185" customFormat="1" ht="12.75" customHeight="1">
      <c r="A34" s="165">
        <f>A33+1</f>
        <v>31</v>
      </c>
      <c r="B34" s="166">
        <v>32</v>
      </c>
      <c r="C34" s="186">
        <v>181</v>
      </c>
      <c r="D34" s="184" t="s">
        <v>132</v>
      </c>
      <c r="E34" s="169">
        <f>W34+Z34+AC34+AF34+AI34+AL34+AO34</f>
        <v>0.01792824074074074</v>
      </c>
      <c r="F34" s="170"/>
      <c r="G34" s="170"/>
      <c r="H34" s="171">
        <f>X34+AA34+AD34+AG34+AJ34+AM34+AP34</f>
        <v>6</v>
      </c>
      <c r="I34" s="172">
        <f>IF(H34&gt;0,E34/H34,"")</f>
        <v>0.0029880401234567903</v>
      </c>
      <c r="J34" s="179"/>
      <c r="K34" s="180"/>
      <c r="L34" s="179"/>
      <c r="M34" s="179"/>
      <c r="N34" s="180"/>
      <c r="O34" s="179">
        <v>10</v>
      </c>
      <c r="P34" s="181"/>
      <c r="Q34" s="181"/>
      <c r="R34" s="181" t="s">
        <v>101</v>
      </c>
      <c r="S34" s="182" t="s">
        <v>17</v>
      </c>
      <c r="T34" s="182">
        <v>1964</v>
      </c>
      <c r="U34" s="183" t="str">
        <f>IF(S34="M",AY34,AZ34)</f>
        <v>M40</v>
      </c>
      <c r="V34" s="184" t="s">
        <v>37</v>
      </c>
      <c r="W34" s="562"/>
      <c r="X34" s="521"/>
      <c r="Y34" s="522"/>
      <c r="Z34" s="562"/>
      <c r="AA34" s="521"/>
      <c r="AB34" s="522"/>
      <c r="AC34" s="562"/>
      <c r="AD34" s="521"/>
      <c r="AE34" s="522"/>
      <c r="AF34" s="562"/>
      <c r="AG34" s="521"/>
      <c r="AH34" s="522"/>
      <c r="AI34" s="562"/>
      <c r="AJ34" s="521"/>
      <c r="AK34" s="522"/>
      <c r="AL34" s="562">
        <v>0.01792824074074074</v>
      </c>
      <c r="AM34" s="521">
        <v>6</v>
      </c>
      <c r="AN34" s="522">
        <f>IF(AM34&gt;0,AL34/AM34,0)</f>
        <v>0.0029880401234567903</v>
      </c>
      <c r="AO34" s="562"/>
      <c r="AP34" s="521"/>
      <c r="AQ34" s="522"/>
      <c r="AR34" s="552"/>
      <c r="AS34" s="526"/>
      <c r="AT34" s="522"/>
      <c r="AU34" s="558">
        <f>E34+AR34</f>
        <v>0.01792824074074074</v>
      </c>
      <c r="AV34" s="559">
        <f>H34+AS34</f>
        <v>6</v>
      </c>
      <c r="AW34" s="522">
        <f>IF(AV34&gt;0,AU34/AV34,0)</f>
        <v>0.0029880401234567903</v>
      </c>
      <c r="AX34" s="563">
        <f>$AX$2-T34</f>
        <v>47</v>
      </c>
      <c r="AY34" s="564" t="str">
        <f>IF(AND(S34="M",AX34&lt;=19),"M16",IF(AND(S34="M",AX34&lt;=29),"M20",IF(AND(S34="M",AX34&lt;=39),"M30",IF(AND(S34="M",AX34&lt;=49),"M40",IF(AND(S34="M",AX34&lt;=59),"M50",IF(AND(S34="M",AX34&lt;=69),"M60",IF(AND(S34="M",AX34&lt;=99),"M70")))))))</f>
        <v>M40</v>
      </c>
      <c r="AZ34" s="874" t="b">
        <f>IF(AND(S34="k",AX34&lt;=19),"K16",IF(AND(S34="K",AX34&lt;=29),"K20",IF(AND(S34="K",AX34&lt;=39),"K30",IF(AND(S34="K",AX34&lt;=49),"K40",IF(AND(S34="K",AX34&lt;=59),"K50",IF(AND(S34="K",AX34&lt;=69),"K60",IF(AND(S34="K",AX34&lt;=99),"K70")))))))</f>
        <v>0</v>
      </c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193"/>
      <c r="BL34" s="193"/>
      <c r="BM34" s="193"/>
    </row>
    <row r="35" spans="1:65" s="113" customFormat="1" ht="12.75" customHeight="1">
      <c r="A35" s="95">
        <f>A34+1</f>
        <v>32</v>
      </c>
      <c r="B35" s="96">
        <v>33</v>
      </c>
      <c r="C35" s="116">
        <v>171</v>
      </c>
      <c r="D35" s="117" t="s">
        <v>133</v>
      </c>
      <c r="E35" s="99">
        <f>W35+Z35+AC35+AF35+AI35+AL35+AO35</f>
        <v>0.01806712962962963</v>
      </c>
      <c r="F35" s="100"/>
      <c r="G35" s="100"/>
      <c r="H35" s="101">
        <f>X35+AA35+AD35+AG35+AJ35+AM35+AP35</f>
        <v>6</v>
      </c>
      <c r="I35" s="102">
        <f>IF(H35&gt;0,E35/H35,"")</f>
        <v>0.0030111882716049383</v>
      </c>
      <c r="J35" s="103"/>
      <c r="K35" s="118">
        <v>8</v>
      </c>
      <c r="L35" s="103"/>
      <c r="M35" s="103"/>
      <c r="N35" s="118"/>
      <c r="O35" s="103"/>
      <c r="P35" s="107"/>
      <c r="Q35" s="107"/>
      <c r="R35" s="107" t="s">
        <v>101</v>
      </c>
      <c r="S35" s="108" t="s">
        <v>47</v>
      </c>
      <c r="T35" s="108">
        <v>1983</v>
      </c>
      <c r="U35" s="115" t="str">
        <f>IF(S35="M",AY35,AZ35)</f>
        <v>K20</v>
      </c>
      <c r="V35" s="117" t="s">
        <v>16</v>
      </c>
      <c r="W35" s="569"/>
      <c r="X35" s="532"/>
      <c r="Y35" s="533"/>
      <c r="Z35" s="569">
        <v>0.01806712962962963</v>
      </c>
      <c r="AA35" s="532">
        <v>6</v>
      </c>
      <c r="AB35" s="533">
        <f>IF(AA35&gt;0,Z35/AA35,0)</f>
        <v>0.0030111882716049383</v>
      </c>
      <c r="AC35" s="569"/>
      <c r="AD35" s="532"/>
      <c r="AE35" s="533"/>
      <c r="AF35" s="569"/>
      <c r="AG35" s="532"/>
      <c r="AH35" s="533"/>
      <c r="AI35" s="569"/>
      <c r="AJ35" s="532"/>
      <c r="AK35" s="533"/>
      <c r="AL35" s="569"/>
      <c r="AM35" s="532"/>
      <c r="AN35" s="533"/>
      <c r="AO35" s="569"/>
      <c r="AP35" s="532"/>
      <c r="AQ35" s="533"/>
      <c r="AR35" s="570"/>
      <c r="AS35" s="537"/>
      <c r="AT35" s="533"/>
      <c r="AU35" s="571">
        <f>E35+AR35</f>
        <v>0.01806712962962963</v>
      </c>
      <c r="AV35" s="572">
        <f>H35+AS35</f>
        <v>6</v>
      </c>
      <c r="AW35" s="533">
        <f>IF(AV35&gt;0,AU35/AV35,0)</f>
        <v>0.0030111882716049383</v>
      </c>
      <c r="AX35" s="573">
        <f>$AX$2-T35</f>
        <v>28</v>
      </c>
      <c r="AY35" s="574" t="b">
        <f>IF(AND(S35="M",AX35&lt;=19),"M16",IF(AND(S35="M",AX35&lt;=29),"M20",IF(AND(S35="M",AX35&lt;=39),"M30",IF(AND(S35="M",AX35&lt;=49),"M40",IF(AND(S35="M",AX35&lt;=59),"M50",IF(AND(S35="M",AX35&lt;=69),"M60",IF(AND(S35="M",AX35&lt;=99),"M70")))))))</f>
        <v>0</v>
      </c>
      <c r="AZ35" s="875" t="str">
        <f>IF(AND(S35="k",AX35&lt;=19),"K16",IF(AND(S35="K",AX35&lt;=29),"K20",IF(AND(S35="K",AX35&lt;=39),"K30",IF(AND(S35="K",AX35&lt;=49),"K40",IF(AND(S35="K",AX35&lt;=59),"K50",IF(AND(S35="K",AX35&lt;=69),"K60",IF(AND(S35="K",AX35&lt;=99),"K70")))))))</f>
        <v>K20</v>
      </c>
      <c r="BA35" s="542"/>
      <c r="BB35" s="542"/>
      <c r="BC35" s="542"/>
      <c r="BD35" s="542"/>
      <c r="BE35" s="542"/>
      <c r="BF35" s="542"/>
      <c r="BG35" s="542"/>
      <c r="BH35" s="542"/>
      <c r="BI35" s="542"/>
      <c r="BJ35" s="542"/>
      <c r="BK35" s="195"/>
      <c r="BL35" s="195"/>
      <c r="BM35" s="195"/>
    </row>
    <row r="36" spans="1:65" s="191" customFormat="1" ht="12.75" customHeight="1">
      <c r="A36" s="262">
        <f>A35+1</f>
        <v>33</v>
      </c>
      <c r="B36" s="178">
        <v>34</v>
      </c>
      <c r="C36" s="167">
        <v>49</v>
      </c>
      <c r="D36" s="168" t="s">
        <v>134</v>
      </c>
      <c r="E36" s="169">
        <f>W36+Z36+AC36+AF36+AI36+AL36+AO36</f>
        <v>0.020474537037037038</v>
      </c>
      <c r="F36" s="170"/>
      <c r="G36" s="170"/>
      <c r="H36" s="171">
        <f>X36+AA36+AD36+AG36+AJ36+AM36+AP36</f>
        <v>6</v>
      </c>
      <c r="I36" s="172">
        <f>IF(H36&gt;0,E36/H36,"")</f>
        <v>0.003412422839506173</v>
      </c>
      <c r="J36" s="173"/>
      <c r="K36" s="174"/>
      <c r="L36" s="173"/>
      <c r="M36" s="173"/>
      <c r="N36" s="174"/>
      <c r="O36" s="173">
        <v>18</v>
      </c>
      <c r="P36" s="175"/>
      <c r="Q36" s="175"/>
      <c r="R36" s="175" t="s">
        <v>101</v>
      </c>
      <c r="S36" s="176" t="s">
        <v>17</v>
      </c>
      <c r="T36" s="176">
        <v>1969</v>
      </c>
      <c r="U36" s="183" t="str">
        <f>IF(S36="M",AY36,AZ36)</f>
        <v>M40</v>
      </c>
      <c r="V36" s="168" t="s">
        <v>16</v>
      </c>
      <c r="W36" s="565"/>
      <c r="X36" s="566"/>
      <c r="Y36" s="567"/>
      <c r="Z36" s="565"/>
      <c r="AA36" s="566"/>
      <c r="AB36" s="567"/>
      <c r="AC36" s="565"/>
      <c r="AD36" s="566"/>
      <c r="AE36" s="567"/>
      <c r="AF36" s="565"/>
      <c r="AG36" s="566"/>
      <c r="AH36" s="567"/>
      <c r="AI36" s="565"/>
      <c r="AJ36" s="566"/>
      <c r="AK36" s="567"/>
      <c r="AL36" s="565">
        <v>0.020474537037037038</v>
      </c>
      <c r="AM36" s="566">
        <v>6</v>
      </c>
      <c r="AN36" s="522">
        <f>IF(AM36&gt;0,AL36/AM36,0)</f>
        <v>0.003412422839506173</v>
      </c>
      <c r="AO36" s="565"/>
      <c r="AP36" s="566"/>
      <c r="AQ36" s="567"/>
      <c r="AR36" s="557"/>
      <c r="AS36" s="568"/>
      <c r="AT36" s="567"/>
      <c r="AU36" s="558">
        <f>E36+AR36</f>
        <v>0.020474537037037038</v>
      </c>
      <c r="AV36" s="559">
        <f>H36+AS36</f>
        <v>6</v>
      </c>
      <c r="AW36" s="522">
        <f>IF(AV36&gt;0,AU36/AV36,0)</f>
        <v>0.003412422839506173</v>
      </c>
      <c r="AX36" s="563">
        <f>$AX$2-T36</f>
        <v>42</v>
      </c>
      <c r="AY36" s="564" t="str">
        <f>IF(AND(S36="M",AX36&lt;=19),"M16",IF(AND(S36="M",AX36&lt;=29),"M20",IF(AND(S36="M",AX36&lt;=39),"M30",IF(AND(S36="M",AX36&lt;=49),"M40",IF(AND(S36="M",AX36&lt;=59),"M50",IF(AND(S36="M",AX36&lt;=69),"M60",IF(AND(S36="M",AX36&lt;=99),"M70")))))))</f>
        <v>M40</v>
      </c>
      <c r="AZ36" s="874" t="b">
        <f>IF(AND(S36="k",AX36&lt;=19),"K16",IF(AND(S36="K",AX36&lt;=29),"K20",IF(AND(S36="K",AX36&lt;=39),"K30",IF(AND(S36="K",AX36&lt;=49),"K40",IF(AND(S36="K",AX36&lt;=59),"K50",IF(AND(S36="K",AX36&lt;=69),"K60",IF(AND(S36="K",AX36&lt;=99),"K70")))))))</f>
        <v>0</v>
      </c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193"/>
      <c r="BL36" s="193"/>
      <c r="BM36" s="193"/>
    </row>
    <row r="37" spans="1:62" s="195" customFormat="1" ht="12.75" customHeight="1">
      <c r="A37" s="114">
        <f>A36+1</f>
        <v>34</v>
      </c>
      <c r="B37" s="112">
        <v>35</v>
      </c>
      <c r="C37" s="97">
        <v>184</v>
      </c>
      <c r="D37" s="98" t="s">
        <v>264</v>
      </c>
      <c r="E37" s="99">
        <f>W37+Z37+AC37+AF37+AI37+AL37+AO37</f>
        <v>0</v>
      </c>
      <c r="F37" s="100"/>
      <c r="G37" s="100"/>
      <c r="H37" s="101">
        <f>X37+AA37+AD37+AG37+AJ37+AM37+AP37</f>
        <v>0</v>
      </c>
      <c r="I37" s="102">
        <f>IF(H37&gt;0,E37/H37,"")</f>
      </c>
      <c r="J37" s="105"/>
      <c r="K37" s="104"/>
      <c r="L37" s="105"/>
      <c r="M37" s="105"/>
      <c r="N37" s="104"/>
      <c r="O37" s="105"/>
      <c r="P37" s="106"/>
      <c r="Q37" s="106">
        <v>17</v>
      </c>
      <c r="R37" s="106" t="s">
        <v>101</v>
      </c>
      <c r="S37" s="109" t="s">
        <v>47</v>
      </c>
      <c r="T37" s="109">
        <v>1989</v>
      </c>
      <c r="U37" s="115" t="str">
        <f>IF(S37="M",AY37,AZ37)</f>
        <v>K20</v>
      </c>
      <c r="V37" s="98" t="s">
        <v>15</v>
      </c>
      <c r="W37" s="575"/>
      <c r="X37" s="576"/>
      <c r="Y37" s="577"/>
      <c r="Z37" s="575"/>
      <c r="AA37" s="576"/>
      <c r="AB37" s="577"/>
      <c r="AC37" s="575"/>
      <c r="AD37" s="576"/>
      <c r="AE37" s="577"/>
      <c r="AF37" s="575"/>
      <c r="AG37" s="576"/>
      <c r="AH37" s="577"/>
      <c r="AI37" s="575"/>
      <c r="AJ37" s="576"/>
      <c r="AK37" s="577"/>
      <c r="AL37" s="575"/>
      <c r="AM37" s="576"/>
      <c r="AN37" s="577"/>
      <c r="AO37" s="575"/>
      <c r="AP37" s="576"/>
      <c r="AQ37" s="577"/>
      <c r="AR37" s="578">
        <v>0.020682870370370372</v>
      </c>
      <c r="AS37" s="579">
        <v>6</v>
      </c>
      <c r="AT37" s="533">
        <f>IF(AS37&gt;0,AR37/AS37,0)</f>
        <v>0.0034471450617283954</v>
      </c>
      <c r="AU37" s="571">
        <f>E37+AR37</f>
        <v>0.020682870370370372</v>
      </c>
      <c r="AV37" s="580">
        <f>H37+AS37</f>
        <v>6</v>
      </c>
      <c r="AW37" s="533">
        <f>IF(AV37&gt;0,AU37/AV37,0)</f>
        <v>0.0034471450617283954</v>
      </c>
      <c r="AX37" s="573">
        <f>$AX$2-T37</f>
        <v>22</v>
      </c>
      <c r="AY37" s="574" t="b">
        <f>IF(AND(S37="M",AX37&lt;=19),"M16",IF(AND(S37="M",AX37&lt;=29),"M20",IF(AND(S37="M",AX37&lt;=39),"M30",IF(AND(S37="M",AX37&lt;=49),"M40",IF(AND(S37="M",AX37&lt;=59),"M50",IF(AND(S37="M",AX37&lt;=69),"M60",IF(AND(S37="M",AX37&lt;=99),"M70")))))))</f>
        <v>0</v>
      </c>
      <c r="AZ37" s="875" t="str">
        <f>IF(AND(S37="k",AX37&lt;=19),"K16",IF(AND(S37="K",AX37&lt;=29),"K20",IF(AND(S37="K",AX37&lt;=39),"K30",IF(AND(S37="K",AX37&lt;=49),"K40",IF(AND(S37="K",AX37&lt;=59),"K50",IF(AND(S37="K",AX37&lt;=69),"K60",IF(AND(S37="K",AX37&lt;=99),"K70")))))))</f>
        <v>K20</v>
      </c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</row>
    <row r="38" spans="1:65" s="113" customFormat="1" ht="12.75" customHeight="1">
      <c r="A38" s="165">
        <f>A37+1</f>
        <v>35</v>
      </c>
      <c r="B38" s="96">
        <v>36</v>
      </c>
      <c r="C38" s="116">
        <v>177</v>
      </c>
      <c r="D38" s="117" t="s">
        <v>135</v>
      </c>
      <c r="E38" s="99">
        <f>W38+Z38+AC38+AF38+AI38+AL38+AO38</f>
        <v>0.021504629629629627</v>
      </c>
      <c r="F38" s="100"/>
      <c r="G38" s="100"/>
      <c r="H38" s="101">
        <f>X38+AA38+AD38+AG38+AJ38+AM38+AP38</f>
        <v>6</v>
      </c>
      <c r="I38" s="102">
        <f>IF(H38&gt;0,E38/H38,"")</f>
        <v>0.0035841049382716044</v>
      </c>
      <c r="J38" s="103"/>
      <c r="K38" s="118"/>
      <c r="L38" s="103"/>
      <c r="M38" s="103">
        <v>17</v>
      </c>
      <c r="N38" s="118"/>
      <c r="O38" s="103"/>
      <c r="P38" s="107"/>
      <c r="Q38" s="107"/>
      <c r="R38" s="107" t="s">
        <v>101</v>
      </c>
      <c r="S38" s="108" t="s">
        <v>47</v>
      </c>
      <c r="T38" s="108">
        <v>1990</v>
      </c>
      <c r="U38" s="115" t="str">
        <f>IF(S38="M",AY38,AZ38)</f>
        <v>K20</v>
      </c>
      <c r="V38" s="117" t="s">
        <v>16</v>
      </c>
      <c r="W38" s="569"/>
      <c r="X38" s="532"/>
      <c r="Y38" s="533"/>
      <c r="Z38" s="569"/>
      <c r="AA38" s="532"/>
      <c r="AB38" s="533"/>
      <c r="AC38" s="569"/>
      <c r="AD38" s="532"/>
      <c r="AE38" s="533"/>
      <c r="AF38" s="569">
        <v>0.021504629629629627</v>
      </c>
      <c r="AG38" s="532">
        <v>6</v>
      </c>
      <c r="AH38" s="533">
        <f>IF(AG38&gt;0,AF38/AG38,0)</f>
        <v>0.0035841049382716044</v>
      </c>
      <c r="AI38" s="569"/>
      <c r="AJ38" s="532"/>
      <c r="AK38" s="533"/>
      <c r="AL38" s="569"/>
      <c r="AM38" s="532"/>
      <c r="AN38" s="533"/>
      <c r="AO38" s="569"/>
      <c r="AP38" s="532"/>
      <c r="AQ38" s="533"/>
      <c r="AR38" s="570"/>
      <c r="AS38" s="537"/>
      <c r="AT38" s="533"/>
      <c r="AU38" s="538">
        <f>E38+AR38</f>
        <v>0.021504629629629627</v>
      </c>
      <c r="AV38" s="539">
        <f>H38+AS38</f>
        <v>6</v>
      </c>
      <c r="AW38" s="533">
        <f>IF(AV38&gt;0,AU38/AV38,0)</f>
        <v>0.0035841049382716044</v>
      </c>
      <c r="AX38" s="573">
        <f>$AX$2-T38</f>
        <v>21</v>
      </c>
      <c r="AY38" s="574" t="b">
        <f>IF(AND(S38="M",AX38&lt;=19),"M16",IF(AND(S38="M",AX38&lt;=29),"M20",IF(AND(S38="M",AX38&lt;=39),"M30",IF(AND(S38="M",AX38&lt;=49),"M40",IF(AND(S38="M",AX38&lt;=59),"M50",IF(AND(S38="M",AX38&lt;=69),"M60",IF(AND(S38="M",AX38&lt;=99),"M70")))))))</f>
        <v>0</v>
      </c>
      <c r="AZ38" s="875" t="str">
        <f>IF(AND(S38="k",AX38&lt;=19),"K16",IF(AND(S38="K",AX38&lt;=29),"K20",IF(AND(S38="K",AX38&lt;=39),"K30",IF(AND(S38="K",AX38&lt;=49),"K40",IF(AND(S38="K",AX38&lt;=59),"K50",IF(AND(S38="K",AX38&lt;=69),"K60",IF(AND(S38="K",AX38&lt;=99),"K70")))))))</f>
        <v>K20</v>
      </c>
      <c r="BA38" s="83"/>
      <c r="BB38" s="542"/>
      <c r="BC38" s="542"/>
      <c r="BD38" s="542"/>
      <c r="BE38" s="542"/>
      <c r="BF38" s="542"/>
      <c r="BG38" s="542"/>
      <c r="BH38" s="542"/>
      <c r="BI38" s="542"/>
      <c r="BJ38" s="542"/>
      <c r="BK38" s="195"/>
      <c r="BL38" s="195"/>
      <c r="BM38" s="195"/>
    </row>
    <row r="39" spans="1:65" s="191" customFormat="1" ht="12.75" customHeight="1">
      <c r="A39" s="262">
        <f>A38+1</f>
        <v>36</v>
      </c>
      <c r="B39" s="178">
        <v>37</v>
      </c>
      <c r="C39" s="167">
        <v>138</v>
      </c>
      <c r="D39" s="168" t="s">
        <v>136</v>
      </c>
      <c r="E39" s="187">
        <f>W39+Z39+AC39+AF39+AI39+AL39+AO39</f>
        <v>0.021805555555555554</v>
      </c>
      <c r="F39" s="188"/>
      <c r="G39" s="188"/>
      <c r="H39" s="189">
        <f>X39+AA39+AD39+AG39+AJ39+AM39+AP39</f>
        <v>6</v>
      </c>
      <c r="I39" s="190">
        <f>IF(H39&gt;0,E39/H39,"")</f>
        <v>0.003634259259259259</v>
      </c>
      <c r="J39" s="173">
        <v>13</v>
      </c>
      <c r="K39" s="174"/>
      <c r="L39" s="173"/>
      <c r="M39" s="173"/>
      <c r="N39" s="174"/>
      <c r="O39" s="173"/>
      <c r="P39" s="175"/>
      <c r="Q39" s="175"/>
      <c r="R39" s="175" t="s">
        <v>101</v>
      </c>
      <c r="S39" s="176" t="s">
        <v>17</v>
      </c>
      <c r="T39" s="176">
        <v>1974</v>
      </c>
      <c r="U39" s="177" t="str">
        <f>IF(S39="M",AY39,AZ39)</f>
        <v>M30</v>
      </c>
      <c r="V39" s="168" t="s">
        <v>137</v>
      </c>
      <c r="W39" s="565">
        <v>0.021805555555555554</v>
      </c>
      <c r="X39" s="566">
        <v>6</v>
      </c>
      <c r="Y39" s="567">
        <f>IF(X39&gt;0,W39/X39,0)</f>
        <v>0.003634259259259259</v>
      </c>
      <c r="Z39" s="565"/>
      <c r="AA39" s="566"/>
      <c r="AB39" s="567"/>
      <c r="AC39" s="565"/>
      <c r="AD39" s="566"/>
      <c r="AE39" s="567"/>
      <c r="AF39" s="565"/>
      <c r="AG39" s="566"/>
      <c r="AH39" s="567"/>
      <c r="AI39" s="565"/>
      <c r="AJ39" s="566"/>
      <c r="AK39" s="567"/>
      <c r="AL39" s="565"/>
      <c r="AM39" s="566"/>
      <c r="AN39" s="567"/>
      <c r="AO39" s="565"/>
      <c r="AP39" s="566"/>
      <c r="AQ39" s="567"/>
      <c r="AR39" s="557"/>
      <c r="AS39" s="568"/>
      <c r="AT39" s="567"/>
      <c r="AU39" s="558">
        <f>E39+AR39</f>
        <v>0.021805555555555554</v>
      </c>
      <c r="AV39" s="559">
        <f>H39+AS39</f>
        <v>6</v>
      </c>
      <c r="AW39" s="567">
        <f>IF(AV39&gt;0,AU39/AV39,0)</f>
        <v>0.003634259259259259</v>
      </c>
      <c r="AX39" s="560">
        <f>$AX$2-T39</f>
        <v>37</v>
      </c>
      <c r="AY39" s="561" t="str">
        <f>IF(AND(S39="M",AX39&lt;=19),"M16",IF(AND(S39="M",AX39&lt;=29),"M20",IF(AND(S39="M",AX39&lt;=39),"M30",IF(AND(S39="M",AX39&lt;=49),"M40",IF(AND(S39="M",AX39&lt;=59),"M50",IF(AND(S39="M",AX39&lt;=69),"M60",IF(AND(S39="M",AX39&lt;=99),"M70")))))))</f>
        <v>M30</v>
      </c>
      <c r="AZ39" s="873" t="b">
        <f>IF(AND(S39="k",AX39&lt;=19),"K16",IF(AND(S39="K",AX39&lt;=29),"K20",IF(AND(S39="K",AX39&lt;=39),"K30",IF(AND(S39="K",AX39&lt;=49),"K40",IF(AND(S39="K",AX39&lt;=59),"K50",IF(AND(S39="K",AX39&lt;=69),"K60",IF(AND(S39="K",AX39&lt;=99),"K70")))))))</f>
        <v>0</v>
      </c>
      <c r="BA39" s="542"/>
      <c r="BB39" s="83"/>
      <c r="BC39" s="83"/>
      <c r="BD39" s="83"/>
      <c r="BE39" s="83"/>
      <c r="BF39" s="83"/>
      <c r="BG39" s="83"/>
      <c r="BH39" s="83"/>
      <c r="BI39" s="83"/>
      <c r="BJ39" s="83"/>
      <c r="BK39" s="193"/>
      <c r="BL39" s="193"/>
      <c r="BM39" s="193"/>
    </row>
    <row r="40" spans="1:65" s="590" customFormat="1" ht="12.75" customHeight="1" thickBot="1">
      <c r="A40" s="263">
        <f>A39+1</f>
        <v>37</v>
      </c>
      <c r="B40" s="264">
        <v>38</v>
      </c>
      <c r="C40" s="265">
        <v>185</v>
      </c>
      <c r="D40" s="266" t="s">
        <v>265</v>
      </c>
      <c r="E40" s="267">
        <f>W40+Z40+AC40+AF40+AI40+AL40+AO40</f>
        <v>0</v>
      </c>
      <c r="F40" s="268"/>
      <c r="G40" s="268"/>
      <c r="H40" s="269">
        <f>X40+AA40+AD40+AG40+AJ40+AM40+AP40</f>
        <v>0</v>
      </c>
      <c r="I40" s="270">
        <f>IF(H40&gt;0,E40/H40,"")</f>
      </c>
      <c r="J40" s="271"/>
      <c r="K40" s="272"/>
      <c r="L40" s="271"/>
      <c r="M40" s="271"/>
      <c r="N40" s="272"/>
      <c r="O40" s="271"/>
      <c r="P40" s="273"/>
      <c r="Q40" s="273">
        <v>25</v>
      </c>
      <c r="R40" s="273" t="s">
        <v>101</v>
      </c>
      <c r="S40" s="274" t="s">
        <v>17</v>
      </c>
      <c r="T40" s="274">
        <v>1985</v>
      </c>
      <c r="U40" s="275" t="str">
        <f>IF(S40="M",AY40,AZ40)</f>
        <v>M20</v>
      </c>
      <c r="V40" s="266" t="s">
        <v>15</v>
      </c>
      <c r="W40" s="581"/>
      <c r="X40" s="582"/>
      <c r="Y40" s="583"/>
      <c r="Z40" s="581"/>
      <c r="AA40" s="582"/>
      <c r="AB40" s="583"/>
      <c r="AC40" s="581"/>
      <c r="AD40" s="582"/>
      <c r="AE40" s="583"/>
      <c r="AF40" s="581"/>
      <c r="AG40" s="582"/>
      <c r="AH40" s="583"/>
      <c r="AI40" s="581"/>
      <c r="AJ40" s="582"/>
      <c r="AK40" s="583"/>
      <c r="AL40" s="581"/>
      <c r="AM40" s="582"/>
      <c r="AN40" s="583"/>
      <c r="AO40" s="581"/>
      <c r="AP40" s="582"/>
      <c r="AQ40" s="583"/>
      <c r="AR40" s="584">
        <v>0.02533564814814815</v>
      </c>
      <c r="AS40" s="585">
        <v>6</v>
      </c>
      <c r="AT40" s="583">
        <f>IF(AS40&gt;0,AR40/AS40,0)</f>
        <v>0.004222608024691358</v>
      </c>
      <c r="AU40" s="586">
        <f>E40+AR40</f>
        <v>0.02533564814814815</v>
      </c>
      <c r="AV40" s="587">
        <f>H40+AS40</f>
        <v>6</v>
      </c>
      <c r="AW40" s="583">
        <f>IF(AV40&gt;0,AU40/AV40,0)</f>
        <v>0.004222608024691358</v>
      </c>
      <c r="AX40" s="588">
        <f>$AX$2-T40</f>
        <v>26</v>
      </c>
      <c r="AY40" s="589" t="str">
        <f>IF(AND(S40="M",AX40&lt;=19),"M16",IF(AND(S40="M",AX40&lt;=29),"M20",IF(AND(S40="M",AX40&lt;=39),"M30",IF(AND(S40="M",AX40&lt;=49),"M40",IF(AND(S40="M",AX40&lt;=59),"M50",IF(AND(S40="M",AX40&lt;=69),"M60",IF(AND(S40="M",AX40&lt;=99),"M70")))))))</f>
        <v>M20</v>
      </c>
      <c r="AZ40" s="876" t="b">
        <f>IF(AND(S40="k",AX40&lt;=19),"K16",IF(AND(S40="K",AX40&lt;=29),"K20",IF(AND(S40="K",AX40&lt;=39),"K30",IF(AND(S40="K",AX40&lt;=49),"K40",IF(AND(S40="K",AX40&lt;=59),"K50",IF(AND(S40="K",AX40&lt;=69),"K60",IF(AND(S40="K",AX40&lt;=99),"K70")))))))</f>
        <v>0</v>
      </c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193"/>
      <c r="BL40" s="193"/>
      <c r="BM40" s="193"/>
    </row>
    <row r="41" spans="1:65" s="604" customFormat="1" ht="11.25" customHeight="1" thickTop="1">
      <c r="A41" s="276">
        <f>A40+1</f>
        <v>38</v>
      </c>
      <c r="B41" s="277">
        <v>1</v>
      </c>
      <c r="C41" s="278">
        <v>134</v>
      </c>
      <c r="D41" s="279" t="s">
        <v>141</v>
      </c>
      <c r="E41" s="280">
        <f>W41+Z41+AC41+AF41+AI41+AL41+AO41</f>
        <v>0.23957175925925925</v>
      </c>
      <c r="F41" s="281">
        <f>IF(E42&gt;E41,E42-E41,"")</f>
        <v>0.001608796296296261</v>
      </c>
      <c r="G41" s="281">
        <f>E41-$E$41</f>
        <v>0</v>
      </c>
      <c r="H41" s="282">
        <f>X41+AA41+AD41+AG41+AJ41+AM41+AP41</f>
        <v>42.195</v>
      </c>
      <c r="I41" s="283">
        <f>IF(H41&gt;0,E41/H41,"")</f>
        <v>0.005677728623279044</v>
      </c>
      <c r="J41" s="284">
        <v>4</v>
      </c>
      <c r="K41" s="285">
        <v>2</v>
      </c>
      <c r="L41" s="284">
        <v>1</v>
      </c>
      <c r="M41" s="284">
        <v>1</v>
      </c>
      <c r="N41" s="285">
        <v>1</v>
      </c>
      <c r="O41" s="284">
        <v>1</v>
      </c>
      <c r="P41" s="286">
        <v>1</v>
      </c>
      <c r="Q41" s="286">
        <v>1</v>
      </c>
      <c r="R41" s="286" t="s">
        <v>140</v>
      </c>
      <c r="S41" s="287" t="s">
        <v>47</v>
      </c>
      <c r="T41" s="287">
        <v>1996</v>
      </c>
      <c r="U41" s="288" t="str">
        <f>IF(S41="M",AY41,AZ41)</f>
        <v>K16</v>
      </c>
      <c r="V41" s="289" t="s">
        <v>15</v>
      </c>
      <c r="W41" s="591">
        <v>0.03650462962962963</v>
      </c>
      <c r="X41" s="592">
        <v>6</v>
      </c>
      <c r="Y41" s="593">
        <f>IF(X41&gt;0,W41/X41,0)</f>
        <v>0.006084104938271605</v>
      </c>
      <c r="Z41" s="591">
        <v>0.03571759259259259</v>
      </c>
      <c r="AA41" s="592">
        <v>6</v>
      </c>
      <c r="AB41" s="593">
        <f>IF(AA41&gt;0,Z41/AA41,0)</f>
        <v>0.005952932098765432</v>
      </c>
      <c r="AC41" s="591">
        <v>0.03396990740740741</v>
      </c>
      <c r="AD41" s="592">
        <v>6</v>
      </c>
      <c r="AE41" s="593">
        <f>IF(AD41&gt;0,AC41/AD41,0)</f>
        <v>0.005661651234567901</v>
      </c>
      <c r="AF41" s="591">
        <v>0.03320601851851852</v>
      </c>
      <c r="AG41" s="592">
        <v>6</v>
      </c>
      <c r="AH41" s="593">
        <f>IF(AG41&gt;0,AF41/AG41,0)</f>
        <v>0.005534336419753086</v>
      </c>
      <c r="AI41" s="591">
        <v>0.03290509259259259</v>
      </c>
      <c r="AJ41" s="592">
        <v>6</v>
      </c>
      <c r="AK41" s="593">
        <f>IF(AJ41&gt;0,AI41/AJ41,0)</f>
        <v>0.005484182098765431</v>
      </c>
      <c r="AL41" s="591">
        <v>0.033136574074074075</v>
      </c>
      <c r="AM41" s="592">
        <v>6</v>
      </c>
      <c r="AN41" s="593">
        <f>IF(AM41&gt;0,AL41/AM41,0)</f>
        <v>0.005522762345679013</v>
      </c>
      <c r="AO41" s="591">
        <v>0.034131944444444444</v>
      </c>
      <c r="AP41" s="594">
        <v>6.195</v>
      </c>
      <c r="AQ41" s="593">
        <f>IF(AP41&gt;0,AO41/AP41,0)</f>
        <v>0.005509595551968433</v>
      </c>
      <c r="AR41" s="595">
        <v>0.03454861111111111</v>
      </c>
      <c r="AS41" s="596">
        <v>6</v>
      </c>
      <c r="AT41" s="593">
        <f>IF(AS41&gt;0,AR41/AS41,0)</f>
        <v>0.005758101851851852</v>
      </c>
      <c r="AU41" s="597"/>
      <c r="AV41" s="598"/>
      <c r="AW41" s="599"/>
      <c r="AX41" s="600">
        <f>$AX$2-T41</f>
        <v>15</v>
      </c>
      <c r="AY41" s="601" t="b">
        <f>IF(AND(S41="M",AX41&lt;=19),"M16",IF(AND(S41="M",AX41&lt;=29),"M20",IF(AND(S41="M",AX41&lt;=39),"M30",IF(AND(S41="M",AX41&lt;=49),"M40",IF(AND(S41="M",AX41&lt;=59),"M50",IF(AND(S41="M",AX41&lt;=69),"M60",IF(AND(S41="M",AX41&lt;=99),"M70")))))))</f>
        <v>0</v>
      </c>
      <c r="AZ41" s="877" t="str">
        <f>IF(AND(S41="k",AX41&lt;=19),"K16",IF(AND(S41="K",AX41&lt;=29),"K20",IF(AND(S41="K",AX41&lt;=39),"K30",IF(AND(S41="K",AX41&lt;=49),"K40",IF(AND(S41="K",AX41&lt;=59),"K50",IF(AND(S41="K",AX41&lt;=69),"K60",IF(AND(S41="K",AX41&lt;=99),"K70")))))))</f>
        <v>K16</v>
      </c>
      <c r="BA41" s="602"/>
      <c r="BB41" s="602"/>
      <c r="BC41" s="602"/>
      <c r="BD41" s="602"/>
      <c r="BE41" s="602"/>
      <c r="BF41" s="602"/>
      <c r="BG41" s="602"/>
      <c r="BH41" s="602"/>
      <c r="BI41" s="602"/>
      <c r="BJ41" s="602"/>
      <c r="BK41" s="603"/>
      <c r="BL41" s="603"/>
      <c r="BM41" s="603"/>
    </row>
    <row r="42" spans="1:65" s="618" customFormat="1" ht="11.25" customHeight="1">
      <c r="A42" s="290">
        <f>A41+1</f>
        <v>39</v>
      </c>
      <c r="B42" s="291">
        <v>2</v>
      </c>
      <c r="C42" s="292">
        <v>133</v>
      </c>
      <c r="D42" s="293" t="s">
        <v>139</v>
      </c>
      <c r="E42" s="294">
        <f>W42+Z42+AC42+AF42+AI42+AL42+AO42</f>
        <v>0.2411805555555555</v>
      </c>
      <c r="F42" s="295">
        <f>IF(E43&gt;E42,E43-E42,"")</f>
        <v>0.0015046296296296335</v>
      </c>
      <c r="G42" s="295">
        <f>E42-$E$41</f>
        <v>0.001608796296296261</v>
      </c>
      <c r="H42" s="296">
        <f>X42+AA42+AD42+AG42+AJ42+AM42+AP42</f>
        <v>42.195</v>
      </c>
      <c r="I42" s="297">
        <f>IF(H42&gt;0,E42/H42,"")</f>
        <v>0.005715856275756737</v>
      </c>
      <c r="J42" s="298">
        <v>3</v>
      </c>
      <c r="K42" s="299">
        <v>1</v>
      </c>
      <c r="L42" s="298">
        <v>2</v>
      </c>
      <c r="M42" s="298">
        <v>4</v>
      </c>
      <c r="N42" s="299">
        <v>4</v>
      </c>
      <c r="O42" s="298">
        <v>3</v>
      </c>
      <c r="P42" s="300">
        <v>6</v>
      </c>
      <c r="Q42" s="300"/>
      <c r="R42" s="300" t="s">
        <v>140</v>
      </c>
      <c r="S42" s="301" t="s">
        <v>17</v>
      </c>
      <c r="T42" s="301">
        <v>1949</v>
      </c>
      <c r="U42" s="302" t="str">
        <f>IF(S42="M",AY42,AZ42)</f>
        <v>M60</v>
      </c>
      <c r="V42" s="303" t="s">
        <v>68</v>
      </c>
      <c r="W42" s="605">
        <v>0.03596064814814815</v>
      </c>
      <c r="X42" s="606">
        <v>6</v>
      </c>
      <c r="Y42" s="607">
        <f>IF(X42&gt;0,W42/X42,0)</f>
        <v>0.005993441358024692</v>
      </c>
      <c r="Z42" s="605">
        <v>0.034930555555555555</v>
      </c>
      <c r="AA42" s="606">
        <v>6</v>
      </c>
      <c r="AB42" s="607">
        <f>IF(AA42&gt;0,Z42/AA42,0)</f>
        <v>0.005821759259259259</v>
      </c>
      <c r="AC42" s="605">
        <v>0.034305555555555554</v>
      </c>
      <c r="AD42" s="606">
        <v>6</v>
      </c>
      <c r="AE42" s="607">
        <f>IF(AD42&gt;0,AC42/AD42,0)</f>
        <v>0.005717592592592593</v>
      </c>
      <c r="AF42" s="605">
        <v>0.03364583333333333</v>
      </c>
      <c r="AG42" s="606">
        <v>6</v>
      </c>
      <c r="AH42" s="607">
        <f>IF(AG42&gt;0,AF42/AG42,0)</f>
        <v>0.005607638888888889</v>
      </c>
      <c r="AI42" s="605">
        <v>0.033067129629629634</v>
      </c>
      <c r="AJ42" s="606">
        <v>6</v>
      </c>
      <c r="AK42" s="607">
        <f>IF(AJ42&gt;0,AI42/AJ42,0)</f>
        <v>0.005511188271604939</v>
      </c>
      <c r="AL42" s="605">
        <v>0.03325231481481481</v>
      </c>
      <c r="AM42" s="606">
        <v>6</v>
      </c>
      <c r="AN42" s="607">
        <f>IF(AM42&gt;0,AL42/AM42,0)</f>
        <v>0.005542052469135802</v>
      </c>
      <c r="AO42" s="605">
        <v>0.03601851851851852</v>
      </c>
      <c r="AP42" s="608">
        <v>6.195</v>
      </c>
      <c r="AQ42" s="607">
        <f>IF(AP42&gt;0,AO42/AP42,0)</f>
        <v>0.005814127283053837</v>
      </c>
      <c r="AR42" s="609"/>
      <c r="AS42" s="610"/>
      <c r="AT42" s="607"/>
      <c r="AU42" s="611"/>
      <c r="AV42" s="612"/>
      <c r="AW42" s="613"/>
      <c r="AX42" s="614">
        <f>$AX$2-T42</f>
        <v>62</v>
      </c>
      <c r="AY42" s="615" t="str">
        <f>IF(AND(S42="M",AX42&lt;=19),"M16",IF(AND(S42="M",AX42&lt;=29),"M20",IF(AND(S42="M",AX42&lt;=39),"M30",IF(AND(S42="M",AX42&lt;=49),"M40",IF(AND(S42="M",AX42&lt;=59),"M50",IF(AND(S42="M",AX42&lt;=69),"M60",IF(AND(S42="M",AX42&lt;=99),"M70")))))))</f>
        <v>M60</v>
      </c>
      <c r="AZ42" s="878" t="b">
        <f>IF(AND(S42="k",AX42&lt;=19),"K16",IF(AND(S42="K",AX42&lt;=29),"K20",IF(AND(S42="K",AX42&lt;=39),"K30",IF(AND(S42="K",AX42&lt;=49),"K40",IF(AND(S42="K",AX42&lt;=59),"K50",IF(AND(S42="K",AX42&lt;=69),"K60",IF(AND(S42="K",AX42&lt;=99),"K70")))))))</f>
        <v>0</v>
      </c>
      <c r="BA42" s="616"/>
      <c r="BB42" s="616"/>
      <c r="BC42" s="616"/>
      <c r="BD42" s="616"/>
      <c r="BE42" s="616"/>
      <c r="BF42" s="616"/>
      <c r="BG42" s="616"/>
      <c r="BH42" s="616"/>
      <c r="BI42" s="616"/>
      <c r="BJ42" s="616"/>
      <c r="BK42" s="617"/>
      <c r="BL42" s="617"/>
      <c r="BM42" s="617"/>
    </row>
    <row r="43" spans="1:65" s="623" customFormat="1" ht="11.25" customHeight="1">
      <c r="A43" s="276">
        <f>A42+1</f>
        <v>40</v>
      </c>
      <c r="B43" s="304">
        <v>3</v>
      </c>
      <c r="C43" s="305">
        <v>137</v>
      </c>
      <c r="D43" s="306" t="s">
        <v>142</v>
      </c>
      <c r="E43" s="307">
        <f>W43+Z43+AC43+AF43+AI43+AL43+AO43</f>
        <v>0.24268518518518514</v>
      </c>
      <c r="F43" s="308">
        <f>IF(E44&gt;E43,E44-E43,"")</f>
        <v>0.004467592592592634</v>
      </c>
      <c r="G43" s="308">
        <f>E43-$E$41</f>
        <v>0.0031134259259258945</v>
      </c>
      <c r="H43" s="309">
        <f>X43+AA43+AD43+AG43+AJ43+AM43+AP43</f>
        <v>42.195</v>
      </c>
      <c r="I43" s="310">
        <f>IF(H43&gt;0,E43/H43,"")</f>
        <v>0.005751515231311415</v>
      </c>
      <c r="J43" s="311">
        <v>4</v>
      </c>
      <c r="K43" s="312">
        <v>2</v>
      </c>
      <c r="L43" s="311">
        <v>3</v>
      </c>
      <c r="M43" s="311">
        <v>4</v>
      </c>
      <c r="N43" s="312">
        <v>1</v>
      </c>
      <c r="O43" s="311">
        <v>4</v>
      </c>
      <c r="P43" s="313">
        <v>4</v>
      </c>
      <c r="Q43" s="313">
        <v>1</v>
      </c>
      <c r="R43" s="313" t="s">
        <v>140</v>
      </c>
      <c r="S43" s="314" t="s">
        <v>47</v>
      </c>
      <c r="T43" s="314">
        <v>1996</v>
      </c>
      <c r="U43" s="315" t="str">
        <f>IF(S43="M",AY43,AZ43)</f>
        <v>K16</v>
      </c>
      <c r="V43" s="316" t="s">
        <v>15</v>
      </c>
      <c r="W43" s="619">
        <v>0.03650462962962963</v>
      </c>
      <c r="X43" s="620">
        <v>6</v>
      </c>
      <c r="Y43" s="593">
        <f>IF(X43&gt;0,W43/X43,0)</f>
        <v>0.006084104938271605</v>
      </c>
      <c r="Z43" s="591">
        <v>0.03571759259259259</v>
      </c>
      <c r="AA43" s="592">
        <v>6</v>
      </c>
      <c r="AB43" s="593">
        <f>IF(AA43&gt;0,Z43/AA43,0)</f>
        <v>0.005952932098765432</v>
      </c>
      <c r="AC43" s="591">
        <v>0.0343287037037037</v>
      </c>
      <c r="AD43" s="592">
        <v>6</v>
      </c>
      <c r="AE43" s="593">
        <f>IF(AD43&gt;0,AC43/AD43,0)</f>
        <v>0.00572145061728395</v>
      </c>
      <c r="AF43" s="591">
        <v>0.03364583333333333</v>
      </c>
      <c r="AG43" s="592">
        <v>6</v>
      </c>
      <c r="AH43" s="593">
        <f>IF(AG43&gt;0,AF43/AG43,0)</f>
        <v>0.005607638888888889</v>
      </c>
      <c r="AI43" s="591">
        <v>0.03290509259259259</v>
      </c>
      <c r="AJ43" s="592">
        <v>6</v>
      </c>
      <c r="AK43" s="593">
        <f>IF(AJ43&gt;0,AI43/AJ43,0)</f>
        <v>0.005484182098765431</v>
      </c>
      <c r="AL43" s="591">
        <v>0.03445601851851852</v>
      </c>
      <c r="AM43" s="592">
        <v>6</v>
      </c>
      <c r="AN43" s="593">
        <f>IF(AM43&gt;0,AL43/AM43,0)</f>
        <v>0.005742669753086419</v>
      </c>
      <c r="AO43" s="591">
        <v>0.03512731481481481</v>
      </c>
      <c r="AP43" s="594">
        <v>6.195</v>
      </c>
      <c r="AQ43" s="593">
        <f>IF(AP43&gt;0,AO43/AP43,0)</f>
        <v>0.005670268735240486</v>
      </c>
      <c r="AR43" s="621">
        <v>0.03454861111111111</v>
      </c>
      <c r="AS43" s="596">
        <v>6</v>
      </c>
      <c r="AT43" s="593">
        <f>IF(AS43&gt;0,AR43/AS43,0)</f>
        <v>0.005758101851851852</v>
      </c>
      <c r="AU43" s="597"/>
      <c r="AV43" s="598"/>
      <c r="AW43" s="599"/>
      <c r="AX43" s="600">
        <f>$AX$2-T43</f>
        <v>15</v>
      </c>
      <c r="AY43" s="622" t="b">
        <f>IF(AND(S43="M",AX43&lt;=19),"M16",IF(AND(S43="M",AX43&lt;=29),"M20",IF(AND(S43="M",AX43&lt;=39),"M30",IF(AND(S43="M",AX43&lt;=49),"M40",IF(AND(S43="M",AX43&lt;=59),"M50",IF(AND(S43="M",AX43&lt;=69),"M60",IF(AND(S43="M",AX43&lt;=99),"M70")))))))</f>
        <v>0</v>
      </c>
      <c r="AZ43" s="879" t="str">
        <f>IF(AND(S43="k",AX43&lt;=19),"K16",IF(AND(S43="K",AX43&lt;=29),"K20",IF(AND(S43="K",AX43&lt;=39),"K30",IF(AND(S43="K",AX43&lt;=49),"K40",IF(AND(S43="K",AX43&lt;=59),"K50",IF(AND(S43="K",AX43&lt;=69),"K60",IF(AND(S43="K",AX43&lt;=99),"K70")))))))</f>
        <v>K16</v>
      </c>
      <c r="BA43" s="602"/>
      <c r="BB43" s="602"/>
      <c r="BC43" s="602"/>
      <c r="BD43" s="602"/>
      <c r="BE43" s="602"/>
      <c r="BF43" s="602"/>
      <c r="BG43" s="602"/>
      <c r="BH43" s="602"/>
      <c r="BI43" s="602"/>
      <c r="BJ43" s="602"/>
      <c r="BK43" s="603"/>
      <c r="BL43" s="603"/>
      <c r="BM43" s="603"/>
    </row>
    <row r="44" spans="1:65" s="623" customFormat="1" ht="11.25" customHeight="1" thickBot="1">
      <c r="A44" s="317">
        <f>A43+1</f>
        <v>41</v>
      </c>
      <c r="B44" s="318">
        <v>4</v>
      </c>
      <c r="C44" s="319">
        <v>131</v>
      </c>
      <c r="D44" s="320" t="s">
        <v>143</v>
      </c>
      <c r="E44" s="321">
        <f>W44+Z44+AC44+AF44+AI44+AL44+AO44</f>
        <v>0.24715277777777778</v>
      </c>
      <c r="F44" s="322">
        <f>IF(E45&gt;E44,E45-E44,"")</f>
      </c>
      <c r="G44" s="322">
        <f>E44-$E$41</f>
        <v>0.007581018518518529</v>
      </c>
      <c r="H44" s="323">
        <f>X44+AA44+AD44+AG44+AJ44+AM44+AP44</f>
        <v>42.195</v>
      </c>
      <c r="I44" s="324">
        <f>IF(H44&gt;0,E44/H44,"")</f>
        <v>0.005857394899342998</v>
      </c>
      <c r="J44" s="325">
        <v>9</v>
      </c>
      <c r="K44" s="326">
        <v>6</v>
      </c>
      <c r="L44" s="325">
        <v>7</v>
      </c>
      <c r="M44" s="325">
        <v>6</v>
      </c>
      <c r="N44" s="326">
        <v>6</v>
      </c>
      <c r="O44" s="325">
        <v>2</v>
      </c>
      <c r="P44" s="327">
        <v>4</v>
      </c>
      <c r="Q44" s="327">
        <v>4</v>
      </c>
      <c r="R44" s="327" t="s">
        <v>140</v>
      </c>
      <c r="S44" s="328" t="s">
        <v>47</v>
      </c>
      <c r="T44" s="328">
        <v>1962</v>
      </c>
      <c r="U44" s="329" t="str">
        <f>IF(S44="M",AY44,AZ44)</f>
        <v>K40</v>
      </c>
      <c r="V44" s="330" t="s">
        <v>15</v>
      </c>
      <c r="W44" s="624">
        <v>0.03809027777777778</v>
      </c>
      <c r="X44" s="625">
        <v>6</v>
      </c>
      <c r="Y44" s="626">
        <f>IF(X44&gt;0,W44/X44,0)</f>
        <v>0.00634837962962963</v>
      </c>
      <c r="Z44" s="624">
        <v>0.03607638888888889</v>
      </c>
      <c r="AA44" s="625">
        <v>6</v>
      </c>
      <c r="AB44" s="626">
        <f>IF(AA44&gt;0,Z44/AA44,0)</f>
        <v>0.006012731481481481</v>
      </c>
      <c r="AC44" s="624">
        <v>0.036770833333333336</v>
      </c>
      <c r="AD44" s="625">
        <v>6</v>
      </c>
      <c r="AE44" s="626">
        <f>IF(AD44&gt;0,AC44/AD44,0)</f>
        <v>0.006128472222222223</v>
      </c>
      <c r="AF44" s="624">
        <v>0.033715277777777775</v>
      </c>
      <c r="AG44" s="625">
        <v>6</v>
      </c>
      <c r="AH44" s="626">
        <f>IF(AG44&gt;0,AF44/AG44,0)</f>
        <v>0.005619212962962962</v>
      </c>
      <c r="AI44" s="624">
        <v>0.03415509259259259</v>
      </c>
      <c r="AJ44" s="625">
        <v>6</v>
      </c>
      <c r="AK44" s="626">
        <f>IF(AJ44&gt;0,AI44/AJ44,0)</f>
        <v>0.005692515432098765</v>
      </c>
      <c r="AL44" s="624">
        <v>0.0332175925925926</v>
      </c>
      <c r="AM44" s="625">
        <v>6</v>
      </c>
      <c r="AN44" s="626">
        <f>IF(AM44&gt;0,AL44/AM44,0)</f>
        <v>0.005536265432098766</v>
      </c>
      <c r="AO44" s="624">
        <v>0.03512731481481481</v>
      </c>
      <c r="AP44" s="627">
        <v>6.195</v>
      </c>
      <c r="AQ44" s="626">
        <f>IF(AP44&gt;0,AO44/AP44,0)</f>
        <v>0.005670268735240486</v>
      </c>
      <c r="AR44" s="628">
        <v>0.034618055555555555</v>
      </c>
      <c r="AS44" s="629">
        <v>6</v>
      </c>
      <c r="AT44" s="626">
        <f>IF(AS44&gt;0,AR44/AS44,0)</f>
        <v>0.0057696759259259255</v>
      </c>
      <c r="AU44" s="630"/>
      <c r="AV44" s="631"/>
      <c r="AW44" s="632"/>
      <c r="AX44" s="633">
        <f>$AX$2-T44</f>
        <v>49</v>
      </c>
      <c r="AY44" s="634" t="b">
        <f>IF(AND(S44="M",AX44&lt;=19),"M16",IF(AND(S44="M",AX44&lt;=29),"M20",IF(AND(S44="M",AX44&lt;=39),"M30",IF(AND(S44="M",AX44&lt;=49),"M40",IF(AND(S44="M",AX44&lt;=59),"M50",IF(AND(S44="M",AX44&lt;=69),"M60",IF(AND(S44="M",AX44&lt;=99),"M70")))))))</f>
        <v>0</v>
      </c>
      <c r="AZ44" s="880" t="str">
        <f>IF(AND(S44="k",AX44&lt;=19),"K16",IF(AND(S44="K",AX44&lt;=29),"K20",IF(AND(S44="K",AX44&lt;=39),"K30",IF(AND(S44="K",AX44&lt;=49),"K40",IF(AND(S44="K",AX44&lt;=59),"K50",IF(AND(S44="K",AX44&lt;=69),"K60",IF(AND(S44="K",AX44&lt;=99),"K70")))))))</f>
        <v>K40</v>
      </c>
      <c r="BA44" s="602"/>
      <c r="BB44" s="602"/>
      <c r="BC44" s="602"/>
      <c r="BD44" s="602"/>
      <c r="BE44" s="602"/>
      <c r="BF44" s="602"/>
      <c r="BG44" s="602"/>
      <c r="BH44" s="602"/>
      <c r="BI44" s="602"/>
      <c r="BJ44" s="602"/>
      <c r="BK44" s="603"/>
      <c r="BL44" s="603"/>
      <c r="BM44" s="603"/>
    </row>
    <row r="45" spans="1:65" s="144" customFormat="1" ht="11.25" customHeight="1">
      <c r="A45" s="635">
        <f>A44+1</f>
        <v>42</v>
      </c>
      <c r="B45" s="636">
        <v>5</v>
      </c>
      <c r="C45" s="637">
        <v>146</v>
      </c>
      <c r="D45" s="638" t="s">
        <v>262</v>
      </c>
      <c r="E45" s="639">
        <f>W45+Z45+AC45+AF45+AI45+AL45+AO45</f>
        <v>0.20908564814814815</v>
      </c>
      <c r="F45" s="640"/>
      <c r="G45" s="640"/>
      <c r="H45" s="641">
        <f>X45+AA45+AD45+AG45+AJ45+AM45+AP45</f>
        <v>36.195</v>
      </c>
      <c r="I45" s="642">
        <f>IF(H45&gt;0,E45/H45,"")</f>
        <v>0.005776644513003126</v>
      </c>
      <c r="J45" s="643">
        <v>7</v>
      </c>
      <c r="K45" s="644">
        <v>5</v>
      </c>
      <c r="L45" s="643">
        <v>4</v>
      </c>
      <c r="M45" s="643">
        <v>3</v>
      </c>
      <c r="N45" s="644">
        <v>5</v>
      </c>
      <c r="O45" s="643"/>
      <c r="P45" s="645">
        <v>2</v>
      </c>
      <c r="Q45" s="645">
        <v>3</v>
      </c>
      <c r="R45" s="645" t="s">
        <v>140</v>
      </c>
      <c r="S45" s="646" t="s">
        <v>47</v>
      </c>
      <c r="T45" s="646">
        <v>1966</v>
      </c>
      <c r="U45" s="647" t="str">
        <f>IF(S45="M",AY45,AZ45)</f>
        <v>K40</v>
      </c>
      <c r="V45" s="648" t="s">
        <v>15</v>
      </c>
      <c r="W45" s="649">
        <v>0.03697916666666667</v>
      </c>
      <c r="X45" s="650">
        <v>6</v>
      </c>
      <c r="Y45" s="651">
        <f>IF(X45&gt;0,W45/X45,0)</f>
        <v>0.006163194444444444</v>
      </c>
      <c r="Z45" s="649">
        <v>0.035787037037037034</v>
      </c>
      <c r="AA45" s="650">
        <v>6</v>
      </c>
      <c r="AB45" s="651">
        <f>IF(AA45&gt;0,Z45/AA45,0)</f>
        <v>0.005964506172839505</v>
      </c>
      <c r="AC45" s="649">
        <v>0.03449074074074074</v>
      </c>
      <c r="AD45" s="650">
        <v>6</v>
      </c>
      <c r="AE45" s="651">
        <f>IF(AD45&gt;0,AC45/AD45,0)</f>
        <v>0.005748456790123456</v>
      </c>
      <c r="AF45" s="649">
        <v>0.03357638888888889</v>
      </c>
      <c r="AG45" s="650">
        <v>6</v>
      </c>
      <c r="AH45" s="651">
        <f>IF(AG45&gt;0,AF45/AG45,0)</f>
        <v>0.005596064814814815</v>
      </c>
      <c r="AI45" s="649">
        <v>0.03401620370370371</v>
      </c>
      <c r="AJ45" s="650">
        <v>6</v>
      </c>
      <c r="AK45" s="651">
        <f>IF(AJ45&gt;0,AI45/AJ45,0)</f>
        <v>0.005669367283950618</v>
      </c>
      <c r="AL45" s="649"/>
      <c r="AM45" s="650"/>
      <c r="AN45" s="651"/>
      <c r="AO45" s="649">
        <v>0.03423611111111111</v>
      </c>
      <c r="AP45" s="652">
        <v>6.195</v>
      </c>
      <c r="AQ45" s="651">
        <f>IF(AP45&gt;0,AO45/AP45,0)</f>
        <v>0.005526410187427137</v>
      </c>
      <c r="AR45" s="653">
        <v>0.03460648148148148</v>
      </c>
      <c r="AS45" s="654">
        <v>6</v>
      </c>
      <c r="AT45" s="651">
        <f>IF(AS45&gt;0,AR45/AS45,0)</f>
        <v>0.005767746913580247</v>
      </c>
      <c r="AU45" s="655">
        <f>E45+AR45</f>
        <v>0.24369212962962963</v>
      </c>
      <c r="AV45" s="656">
        <f>H45+AS45</f>
        <v>42.195</v>
      </c>
      <c r="AW45" s="651">
        <f>IF(AV45&gt;0,AU45/AV45,0)</f>
        <v>0.005775379301567239</v>
      </c>
      <c r="AX45" s="657">
        <f>$AX$2-T45</f>
        <v>45</v>
      </c>
      <c r="AY45" s="658" t="b">
        <f>IF(AND(S45="M",AX45&lt;=19),"M16",IF(AND(S45="M",AX45&lt;=29),"M20",IF(AND(S45="M",AX45&lt;=39),"M30",IF(AND(S45="M",AX45&lt;=49),"M40",IF(AND(S45="M",AX45&lt;=59),"M50",IF(AND(S45="M",AX45&lt;=69),"M60",IF(AND(S45="M",AX45&lt;=99),"M70")))))))</f>
        <v>0</v>
      </c>
      <c r="AZ45" s="881" t="str">
        <f>IF(AND(S45="k",AX45&lt;=19),"K16",IF(AND(S45="K",AX45&lt;=29),"K20",IF(AND(S45="K",AX45&lt;=39),"K30",IF(AND(S45="K",AX45&lt;=49),"K40",IF(AND(S45="K",AX45&lt;=59),"K50",IF(AND(S45="K",AX45&lt;=69),"K60",IF(AND(S45="K",AX45&lt;=99),"K70")))))))</f>
        <v>K40</v>
      </c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146"/>
      <c r="BL45" s="146"/>
      <c r="BM45" s="146"/>
    </row>
    <row r="46" spans="1:65" s="672" customFormat="1" ht="11.25" customHeight="1">
      <c r="A46" s="331">
        <f>A45+1</f>
        <v>43</v>
      </c>
      <c r="B46" s="332">
        <v>6</v>
      </c>
      <c r="C46" s="333">
        <v>135</v>
      </c>
      <c r="D46" s="334" t="s">
        <v>144</v>
      </c>
      <c r="E46" s="335">
        <f>W46+Z46+AC46+AF46+AI46+AL46+AO46</f>
        <v>0.21811342592592595</v>
      </c>
      <c r="F46" s="336"/>
      <c r="G46" s="336"/>
      <c r="H46" s="337">
        <f>X46+AA46+AD46+AG46+AJ46+AM46+AP46</f>
        <v>36.195</v>
      </c>
      <c r="I46" s="338">
        <f>IF(H46&gt;0,E46/H46,"")</f>
        <v>0.0060260650898169895</v>
      </c>
      <c r="J46" s="339">
        <v>8</v>
      </c>
      <c r="K46" s="340">
        <v>8</v>
      </c>
      <c r="L46" s="339">
        <v>9</v>
      </c>
      <c r="M46" s="339"/>
      <c r="N46" s="340">
        <v>9</v>
      </c>
      <c r="O46" s="339">
        <v>6</v>
      </c>
      <c r="P46" s="341">
        <v>7</v>
      </c>
      <c r="Q46" s="341">
        <v>6</v>
      </c>
      <c r="R46" s="341" t="s">
        <v>140</v>
      </c>
      <c r="S46" s="342" t="s">
        <v>17</v>
      </c>
      <c r="T46" s="342">
        <v>1941</v>
      </c>
      <c r="U46" s="343" t="str">
        <f>IF(S46="M",AY46,AZ46)</f>
        <v>M70</v>
      </c>
      <c r="V46" s="344" t="s">
        <v>15</v>
      </c>
      <c r="W46" s="660">
        <v>0.03715277777777778</v>
      </c>
      <c r="X46" s="661">
        <v>6</v>
      </c>
      <c r="Y46" s="662">
        <f>IF(X46&gt;0,W46/X46,0)</f>
        <v>0.00619212962962963</v>
      </c>
      <c r="Z46" s="663">
        <v>0.03608796296296297</v>
      </c>
      <c r="AA46" s="664">
        <v>6</v>
      </c>
      <c r="AB46" s="662">
        <f>IF(AA46&gt;0,Z46/AA46,0)</f>
        <v>0.006014660493827161</v>
      </c>
      <c r="AC46" s="663">
        <v>0.036898148148148145</v>
      </c>
      <c r="AD46" s="664">
        <v>6</v>
      </c>
      <c r="AE46" s="662">
        <f>IF(AD46&gt;0,AC46/AD46,0)</f>
        <v>0.006149691358024691</v>
      </c>
      <c r="AF46" s="663"/>
      <c r="AG46" s="664"/>
      <c r="AH46" s="662"/>
      <c r="AI46" s="663">
        <v>0.035659722222222225</v>
      </c>
      <c r="AJ46" s="664">
        <v>6</v>
      </c>
      <c r="AK46" s="662">
        <f>IF(AJ46&gt;0,AI46/AJ46,0)</f>
        <v>0.005943287037037038</v>
      </c>
      <c r="AL46" s="663">
        <v>0.035208333333333335</v>
      </c>
      <c r="AM46" s="664">
        <v>6</v>
      </c>
      <c r="AN46" s="662">
        <f>IF(AM46&gt;0,AL46/AM46,0)</f>
        <v>0.005868055555555556</v>
      </c>
      <c r="AO46" s="663">
        <v>0.03710648148148148</v>
      </c>
      <c r="AP46" s="665">
        <v>6.195</v>
      </c>
      <c r="AQ46" s="662">
        <f>IF(AP46&gt;0,AO46/AP46,0)</f>
        <v>0.005989746808955848</v>
      </c>
      <c r="AR46" s="666">
        <v>0.035590277777777776</v>
      </c>
      <c r="AS46" s="667">
        <v>6</v>
      </c>
      <c r="AT46" s="662">
        <f>IF(AS46&gt;0,AR46/AS46,0)</f>
        <v>0.005931712962962962</v>
      </c>
      <c r="AU46" s="668">
        <f>E46+AR46</f>
        <v>0.2537037037037037</v>
      </c>
      <c r="AV46" s="669">
        <f>H46+AS46</f>
        <v>42.195</v>
      </c>
      <c r="AW46" s="662">
        <f>IF(AV46&gt;0,AU46/AV46,0)</f>
        <v>0.006012648505834902</v>
      </c>
      <c r="AX46" s="670">
        <f>$AX$2-T46</f>
        <v>70</v>
      </c>
      <c r="AY46" s="671" t="str">
        <f>IF(AND(S46="M",AX46&lt;=19),"M16",IF(AND(S46="M",AX46&lt;=29),"M20",IF(AND(S46="M",AX46&lt;=39),"M30",IF(AND(S46="M",AX46&lt;=49),"M40",IF(AND(S46="M",AX46&lt;=59),"M50",IF(AND(S46="M",AX46&lt;=69),"M60",IF(AND(S46="M",AX46&lt;=99),"M70")))))))</f>
        <v>M70</v>
      </c>
      <c r="AZ46" s="882" t="b">
        <f>IF(AND(S46="k",AX46&lt;=19),"K16",IF(AND(S46="K",AX46&lt;=29),"K20",IF(AND(S46="K",AX46&lt;=39),"K30",IF(AND(S46="K",AX46&lt;=49),"K40",IF(AND(S46="K",AX46&lt;=59),"K50",IF(AND(S46="K",AX46&lt;=69),"K60",IF(AND(S46="K",AX46&lt;=99),"K70")))))))</f>
        <v>0</v>
      </c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92"/>
      <c r="BL46" s="192"/>
      <c r="BM46" s="192"/>
    </row>
    <row r="47" spans="1:65" s="144" customFormat="1" ht="11.25" customHeight="1" thickBot="1">
      <c r="A47" s="673">
        <f>A46+1</f>
        <v>44</v>
      </c>
      <c r="B47" s="674">
        <v>7</v>
      </c>
      <c r="C47" s="675">
        <v>147</v>
      </c>
      <c r="D47" s="676" t="s">
        <v>145</v>
      </c>
      <c r="E47" s="677">
        <f>W47+Z47+AC47+AF47+AI47+AL47+AO47</f>
        <v>0.2307523148148148</v>
      </c>
      <c r="F47" s="678"/>
      <c r="G47" s="678"/>
      <c r="H47" s="679">
        <f>X47+AA47+AD47+AG47+AJ47+AM47+AP47</f>
        <v>36.195</v>
      </c>
      <c r="I47" s="680">
        <f>IF(H47&gt;0,E47/H47,"")</f>
        <v>0.0063752538973563975</v>
      </c>
      <c r="J47" s="681">
        <v>12</v>
      </c>
      <c r="K47" s="682"/>
      <c r="L47" s="681">
        <v>10</v>
      </c>
      <c r="M47" s="681">
        <v>10</v>
      </c>
      <c r="N47" s="682">
        <v>11</v>
      </c>
      <c r="O47" s="681">
        <v>7</v>
      </c>
      <c r="P47" s="683">
        <v>8</v>
      </c>
      <c r="Q47" s="683">
        <v>8</v>
      </c>
      <c r="R47" s="683" t="s">
        <v>140</v>
      </c>
      <c r="S47" s="684" t="s">
        <v>47</v>
      </c>
      <c r="T47" s="684">
        <v>1949</v>
      </c>
      <c r="U47" s="685" t="str">
        <f>IF(S47="M",AY47,AZ47)</f>
        <v>K60</v>
      </c>
      <c r="V47" s="686" t="s">
        <v>15</v>
      </c>
      <c r="W47" s="687">
        <v>0.040011574074074074</v>
      </c>
      <c r="X47" s="688">
        <v>6</v>
      </c>
      <c r="Y47" s="689">
        <f>IF(X47&gt;0,W47/X47,0)</f>
        <v>0.006668595679012346</v>
      </c>
      <c r="Z47" s="687"/>
      <c r="AA47" s="688"/>
      <c r="AB47" s="689"/>
      <c r="AC47" s="687">
        <v>0.03920138888888889</v>
      </c>
      <c r="AD47" s="688">
        <v>6</v>
      </c>
      <c r="AE47" s="689">
        <f>IF(AD47&gt;0,AC47/AD47,0)</f>
        <v>0.006533564814814815</v>
      </c>
      <c r="AF47" s="687">
        <v>0.0384375</v>
      </c>
      <c r="AG47" s="688">
        <v>6</v>
      </c>
      <c r="AH47" s="689">
        <f>IF(AG47&gt;0,AF47/AG47,0)</f>
        <v>0.00640625</v>
      </c>
      <c r="AI47" s="687">
        <v>0.03753472222222222</v>
      </c>
      <c r="AJ47" s="688">
        <v>6</v>
      </c>
      <c r="AK47" s="689">
        <f>IF(AJ47&gt;0,AI47/AJ47,0)</f>
        <v>0.006255787037037036</v>
      </c>
      <c r="AL47" s="687">
        <v>0.0366087962962963</v>
      </c>
      <c r="AM47" s="688">
        <v>6</v>
      </c>
      <c r="AN47" s="689">
        <f>IF(AM47&gt;0,AL47/AM47,0)</f>
        <v>0.0061014660493827165</v>
      </c>
      <c r="AO47" s="687">
        <v>0.03895833333333334</v>
      </c>
      <c r="AP47" s="690">
        <v>6.195</v>
      </c>
      <c r="AQ47" s="689">
        <f>IF(AP47&gt;0,AO47/AP47,0)</f>
        <v>0.006288673661555018</v>
      </c>
      <c r="AR47" s="691">
        <v>0.03736111111111111</v>
      </c>
      <c r="AS47" s="692">
        <v>6</v>
      </c>
      <c r="AT47" s="689">
        <f>IF(AS47&gt;0,AR47/AS47,0)</f>
        <v>0.0062268518518518515</v>
      </c>
      <c r="AU47" s="693">
        <f>E47+AR47</f>
        <v>0.2681134259259259</v>
      </c>
      <c r="AV47" s="694">
        <f>H47+AS47</f>
        <v>42.195</v>
      </c>
      <c r="AW47" s="689">
        <f>IF(AV47&gt;0,AU47/AV47,0)</f>
        <v>0.00635415158018547</v>
      </c>
      <c r="AX47" s="695">
        <f>$AX$2-T47</f>
        <v>62</v>
      </c>
      <c r="AY47" s="696" t="b">
        <f>IF(AND(S47="M",AX47&lt;=19),"M16",IF(AND(S47="M",AX47&lt;=29),"M20",IF(AND(S47="M",AX47&lt;=39),"M30",IF(AND(S47="M",AX47&lt;=49),"M40",IF(AND(S47="M",AX47&lt;=59),"M50",IF(AND(S47="M",AX47&lt;=69),"M60",IF(AND(S47="M",AX47&lt;=99),"M70")))))))</f>
        <v>0</v>
      </c>
      <c r="AZ47" s="883" t="str">
        <f>IF(AND(S47="k",AX47&lt;=19),"K16",IF(AND(S47="K",AX47&lt;=29),"K20",IF(AND(S47="K",AX47&lt;=39),"K30",IF(AND(S47="K",AX47&lt;=49),"K40",IF(AND(S47="K",AX47&lt;=59),"K50",IF(AND(S47="K",AX47&lt;=69),"K60",IF(AND(S47="K",AX47&lt;=99),"K70")))))))</f>
        <v>K60</v>
      </c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146"/>
      <c r="BL47" s="146"/>
      <c r="BM47" s="146"/>
    </row>
    <row r="48" spans="1:62" s="146" customFormat="1" ht="11.25" customHeight="1">
      <c r="A48" s="119">
        <f>A47+1</f>
        <v>45</v>
      </c>
      <c r="B48" s="120">
        <v>8</v>
      </c>
      <c r="C48" s="145">
        <v>173</v>
      </c>
      <c r="D48" s="121" t="s">
        <v>148</v>
      </c>
      <c r="E48" s="122">
        <f>W48+Z48+AC48+AF48+AI48+AL48+AO48</f>
        <v>0.20702546296296298</v>
      </c>
      <c r="F48" s="123"/>
      <c r="G48" s="123"/>
      <c r="H48" s="124">
        <f>X48+AA48+AD48+AG48+AJ48+AM48+AP48</f>
        <v>30.195</v>
      </c>
      <c r="I48" s="125">
        <f>IF(H48&gt;0,E48/H48,"")</f>
        <v>0.006856282926410432</v>
      </c>
      <c r="J48" s="126"/>
      <c r="K48" s="127"/>
      <c r="L48" s="126">
        <v>13</v>
      </c>
      <c r="M48" s="126">
        <v>13</v>
      </c>
      <c r="N48" s="127">
        <v>14</v>
      </c>
      <c r="O48" s="126">
        <v>9</v>
      </c>
      <c r="P48" s="128">
        <v>11</v>
      </c>
      <c r="Q48" s="128">
        <v>9</v>
      </c>
      <c r="R48" s="128" t="s">
        <v>140</v>
      </c>
      <c r="S48" s="129" t="s">
        <v>47</v>
      </c>
      <c r="T48" s="129">
        <v>1973</v>
      </c>
      <c r="U48" s="130" t="str">
        <f>IF(S48="M",AY48,AZ48)</f>
        <v>K30</v>
      </c>
      <c r="V48" s="131" t="s">
        <v>15</v>
      </c>
      <c r="W48" s="697"/>
      <c r="X48" s="698"/>
      <c r="Y48" s="699"/>
      <c r="Z48" s="697"/>
      <c r="AA48" s="698"/>
      <c r="AB48" s="699"/>
      <c r="AC48" s="697">
        <v>0.04390046296296296</v>
      </c>
      <c r="AD48" s="698">
        <v>6</v>
      </c>
      <c r="AE48" s="699">
        <f>IF(AD48&gt;0,AC48/AD48,0)</f>
        <v>0.007316743827160493</v>
      </c>
      <c r="AF48" s="697">
        <v>0.03878472222222223</v>
      </c>
      <c r="AG48" s="698">
        <v>6</v>
      </c>
      <c r="AH48" s="699">
        <f>IF(AG48&gt;0,AF48/AG48,0)</f>
        <v>0.006464120370370371</v>
      </c>
      <c r="AI48" s="697">
        <v>0.04086805555555555</v>
      </c>
      <c r="AJ48" s="698">
        <v>6</v>
      </c>
      <c r="AK48" s="699">
        <f>IF(AJ48&gt;0,AI48/AJ48,0)</f>
        <v>0.006811342592592592</v>
      </c>
      <c r="AL48" s="697">
        <v>0.03944444444444444</v>
      </c>
      <c r="AM48" s="698">
        <v>6</v>
      </c>
      <c r="AN48" s="699">
        <f>IF(AM48&gt;0,AL48/AM48,0)</f>
        <v>0.006574074074074073</v>
      </c>
      <c r="AO48" s="697">
        <v>0.04402777777777778</v>
      </c>
      <c r="AP48" s="700">
        <v>6.195</v>
      </c>
      <c r="AQ48" s="699">
        <f>IF(AP48&gt;0,AO48/AP48,0)</f>
        <v>0.007106985920545242</v>
      </c>
      <c r="AR48" s="701">
        <v>0.03936342592592592</v>
      </c>
      <c r="AS48" s="702">
        <v>6</v>
      </c>
      <c r="AT48" s="699">
        <f>IF(AS48&gt;0,AR48/AS48,0)</f>
        <v>0.00656057098765432</v>
      </c>
      <c r="AU48" s="703">
        <f>E48+AR48</f>
        <v>0.2463888888888889</v>
      </c>
      <c r="AV48" s="704">
        <f>H48+AS48</f>
        <v>36.195</v>
      </c>
      <c r="AW48" s="699">
        <f>IF(AV48&gt;0,AU48/AV48,0)</f>
        <v>0.00680726312719682</v>
      </c>
      <c r="AX48" s="705">
        <f>$AX$2-T48</f>
        <v>38</v>
      </c>
      <c r="AY48" s="706" t="b">
        <f>IF(AND(S48="M",AX48&lt;=19),"M16",IF(AND(S48="M",AX48&lt;=29),"M20",IF(AND(S48="M",AX48&lt;=39),"M30",IF(AND(S48="M",AX48&lt;=49),"M40",IF(AND(S48="M",AX48&lt;=59),"M50",IF(AND(S48="M",AX48&lt;=69),"M60",IF(AND(S48="M",AX48&lt;=99),"M70")))))))</f>
        <v>0</v>
      </c>
      <c r="AZ48" s="884" t="str">
        <f>IF(AND(S48="k",AX48&lt;=19),"K16",IF(AND(S48="K",AX48&lt;=29),"K20",IF(AND(S48="K",AX48&lt;=39),"K30",IF(AND(S48="K",AX48&lt;=49),"K40",IF(AND(S48="K",AX48&lt;=59),"K50",IF(AND(S48="K",AX48&lt;=69),"K60",IF(AND(S48="K",AX48&lt;=99),"K70")))))))</f>
        <v>K30</v>
      </c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</row>
    <row r="49" spans="1:62" s="192" customFormat="1" ht="11.25" customHeight="1">
      <c r="A49" s="331">
        <f>A48+1</f>
        <v>46</v>
      </c>
      <c r="B49" s="332">
        <v>9</v>
      </c>
      <c r="C49" s="333">
        <v>168</v>
      </c>
      <c r="D49" s="334" t="s">
        <v>146</v>
      </c>
      <c r="E49" s="345">
        <f>W49+Z49+AC49+AF49+AI49+AL49+AO49</f>
        <v>0.21002314814814813</v>
      </c>
      <c r="F49" s="346"/>
      <c r="G49" s="346"/>
      <c r="H49" s="347">
        <f>X49+AA49+AD49+AG49+AJ49+AM49+AP49</f>
        <v>30</v>
      </c>
      <c r="I49" s="348">
        <f>IF(H49&gt;0,E49/H49,"")</f>
        <v>0.007000771604938271</v>
      </c>
      <c r="J49" s="339"/>
      <c r="K49" s="340">
        <v>11</v>
      </c>
      <c r="L49" s="339">
        <v>15</v>
      </c>
      <c r="M49" s="339">
        <v>14</v>
      </c>
      <c r="N49" s="340">
        <v>15</v>
      </c>
      <c r="O49" s="339">
        <v>5</v>
      </c>
      <c r="P49" s="341"/>
      <c r="Q49" s="341">
        <v>5</v>
      </c>
      <c r="R49" s="341" t="s">
        <v>140</v>
      </c>
      <c r="S49" s="342" t="s">
        <v>17</v>
      </c>
      <c r="T49" s="342">
        <v>1942</v>
      </c>
      <c r="U49" s="343" t="str">
        <f>IF(S49="M",AY49,AZ49)</f>
        <v>M60</v>
      </c>
      <c r="V49" s="344" t="s">
        <v>15</v>
      </c>
      <c r="W49" s="660"/>
      <c r="X49" s="661"/>
      <c r="Y49" s="707"/>
      <c r="Z49" s="660">
        <v>0.04473379629629629</v>
      </c>
      <c r="AA49" s="661">
        <v>6</v>
      </c>
      <c r="AB49" s="707">
        <f>IF(AA49&gt;0,Z49/AA49,0)</f>
        <v>0.007455632716049382</v>
      </c>
      <c r="AC49" s="660">
        <v>0.04483796296296296</v>
      </c>
      <c r="AD49" s="661">
        <v>6</v>
      </c>
      <c r="AE49" s="707">
        <f>IF(AD49&gt;0,AC49/AD49,0)</f>
        <v>0.007472993827160494</v>
      </c>
      <c r="AF49" s="660">
        <v>0.043773148148148144</v>
      </c>
      <c r="AG49" s="661">
        <v>6</v>
      </c>
      <c r="AH49" s="707">
        <f>IF(AG49&gt;0,AF49/AG49,0)</f>
        <v>0.007295524691358024</v>
      </c>
      <c r="AI49" s="660">
        <v>0.04204861111111111</v>
      </c>
      <c r="AJ49" s="661">
        <v>6</v>
      </c>
      <c r="AK49" s="707">
        <f>IF(AJ49&gt;0,AI49/AJ49,0)</f>
        <v>0.007008101851851852</v>
      </c>
      <c r="AL49" s="660">
        <v>0.03462962962962963</v>
      </c>
      <c r="AM49" s="661">
        <v>6</v>
      </c>
      <c r="AN49" s="707">
        <f>IF(AM49&gt;0,AL49/AM49,0)</f>
        <v>0.005771604938271605</v>
      </c>
      <c r="AO49" s="660"/>
      <c r="AP49" s="661"/>
      <c r="AQ49" s="707"/>
      <c r="AR49" s="708">
        <v>0.035069444444444445</v>
      </c>
      <c r="AS49" s="709">
        <v>6</v>
      </c>
      <c r="AT49" s="707">
        <f>IF(AS49&gt;0,AR49/AS49,0)</f>
        <v>0.005844907407407407</v>
      </c>
      <c r="AU49" s="710">
        <f>E49+AR49</f>
        <v>0.24509259259259258</v>
      </c>
      <c r="AV49" s="711">
        <f>H49+AS49</f>
        <v>36</v>
      </c>
      <c r="AW49" s="707">
        <f>IF(AV49&gt;0,AU49/AV49,0)</f>
        <v>0.006808127572016461</v>
      </c>
      <c r="AX49" s="712">
        <f>$AX$2-T49</f>
        <v>69</v>
      </c>
      <c r="AY49" s="713" t="str">
        <f>IF(AND(S49="M",AX49&lt;=19),"M16",IF(AND(S49="M",AX49&lt;=29),"M20",IF(AND(S49="M",AX49&lt;=39),"M30",IF(AND(S49="M",AX49&lt;=49),"M40",IF(AND(S49="M",AX49&lt;=59),"M50",IF(AND(S49="M",AX49&lt;=69),"M60",IF(AND(S49="M",AX49&lt;=99),"M70")))))))</f>
        <v>M60</v>
      </c>
      <c r="AZ49" s="885" t="b">
        <f>IF(AND(S49="k",AX49&lt;=19),"K16",IF(AND(S49="K",AX49&lt;=29),"K20",IF(AND(S49="K",AX49&lt;=39),"K30",IF(AND(S49="K",AX49&lt;=49),"K40",IF(AND(S49="K",AX49&lt;=59),"K50",IF(AND(S49="K",AX49&lt;=69),"K60",IF(AND(S49="K",AX49&lt;=99),"K70")))))))</f>
        <v>0</v>
      </c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</row>
    <row r="50" spans="1:62" s="192" customFormat="1" ht="11.25" customHeight="1">
      <c r="A50" s="331">
        <f>A49+1</f>
        <v>47</v>
      </c>
      <c r="B50" s="120">
        <v>10</v>
      </c>
      <c r="C50" s="145">
        <v>172</v>
      </c>
      <c r="D50" s="121" t="s">
        <v>153</v>
      </c>
      <c r="E50" s="122">
        <f>W50+Z50+AC50+AF50+AI50+AL50+AO50</f>
        <v>0.1646064814814815</v>
      </c>
      <c r="F50" s="123"/>
      <c r="G50" s="123"/>
      <c r="H50" s="124">
        <f>X50+AA50+AD50+AG50+AJ50+AM50+AP50</f>
        <v>24.195</v>
      </c>
      <c r="I50" s="125">
        <f>IF(H50&gt;0,E50/H50,"")</f>
        <v>0.006803326368319136</v>
      </c>
      <c r="J50" s="126"/>
      <c r="K50" s="127"/>
      <c r="L50" s="126">
        <v>11</v>
      </c>
      <c r="M50" s="126">
        <v>12</v>
      </c>
      <c r="N50" s="127">
        <v>12</v>
      </c>
      <c r="O50" s="126"/>
      <c r="P50" s="128">
        <v>10</v>
      </c>
      <c r="Q50" s="128">
        <v>7</v>
      </c>
      <c r="R50" s="128" t="s">
        <v>140</v>
      </c>
      <c r="S50" s="129" t="s">
        <v>47</v>
      </c>
      <c r="T50" s="129">
        <v>1996</v>
      </c>
      <c r="U50" s="130" t="str">
        <f>IF(S50="M",AY50,AZ50)</f>
        <v>K16</v>
      </c>
      <c r="V50" s="131" t="s">
        <v>15</v>
      </c>
      <c r="W50" s="697"/>
      <c r="X50" s="698"/>
      <c r="Y50" s="699"/>
      <c r="Z50" s="697"/>
      <c r="AA50" s="698"/>
      <c r="AB50" s="699"/>
      <c r="AC50" s="697">
        <v>0.04366898148148148</v>
      </c>
      <c r="AD50" s="698">
        <v>6</v>
      </c>
      <c r="AE50" s="699">
        <f>IF(AD50&gt;0,AC50/AD50,0)</f>
        <v>0.007278163580246914</v>
      </c>
      <c r="AF50" s="697">
        <v>0.03868055555555556</v>
      </c>
      <c r="AG50" s="698">
        <v>6</v>
      </c>
      <c r="AH50" s="699">
        <f>IF(AG50&gt;0,AF50/AG50,0)</f>
        <v>0.00644675925925926</v>
      </c>
      <c r="AI50" s="697">
        <v>0.03822916666666667</v>
      </c>
      <c r="AJ50" s="698">
        <v>6</v>
      </c>
      <c r="AK50" s="699">
        <f>IF(AJ50&gt;0,AI50/AJ50,0)</f>
        <v>0.006371527777777778</v>
      </c>
      <c r="AL50" s="697"/>
      <c r="AM50" s="698"/>
      <c r="AN50" s="699"/>
      <c r="AO50" s="697">
        <v>0.04402777777777778</v>
      </c>
      <c r="AP50" s="700">
        <v>6.195</v>
      </c>
      <c r="AQ50" s="699">
        <f>IF(AP50&gt;0,AO50/AP50,0)</f>
        <v>0.007106985920545242</v>
      </c>
      <c r="AR50" s="701">
        <v>0.035590277777777776</v>
      </c>
      <c r="AS50" s="702">
        <v>6</v>
      </c>
      <c r="AT50" s="699">
        <f>IF(AS50&gt;0,AR50/AS50,0)</f>
        <v>0.005931712962962962</v>
      </c>
      <c r="AU50" s="703">
        <f>E50+AR50</f>
        <v>0.20019675925925928</v>
      </c>
      <c r="AV50" s="704">
        <f>H50+AS50</f>
        <v>30.195</v>
      </c>
      <c r="AW50" s="699">
        <f>IF(AV50&gt;0,AU50/AV50,0)</f>
        <v>0.006630129467105788</v>
      </c>
      <c r="AX50" s="705">
        <f>$AX$2-T50</f>
        <v>15</v>
      </c>
      <c r="AY50" s="706" t="b">
        <f>IF(AND(S50="M",AX50&lt;=19),"M16",IF(AND(S50="M",AX50&lt;=29),"M20",IF(AND(S50="M",AX50&lt;=39),"M30",IF(AND(S50="M",AX50&lt;=49),"M40",IF(AND(S50="M",AX50&lt;=59),"M50",IF(AND(S50="M",AX50&lt;=69),"M60",IF(AND(S50="M",AX50&lt;=99),"M70")))))))</f>
        <v>0</v>
      </c>
      <c r="AZ50" s="884" t="str">
        <f>IF(AND(S50="k",AX50&lt;=19),"K16",IF(AND(S50="K",AX50&lt;=29),"K20",IF(AND(S50="K",AX50&lt;=39),"K30",IF(AND(S50="K",AX50&lt;=49),"K40",IF(AND(S50="K",AX50&lt;=59),"K50",IF(AND(S50="K",AX50&lt;=69),"K60",IF(AND(S50="K",AX50&lt;=99),"K70")))))))</f>
        <v>K16</v>
      </c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</row>
    <row r="51" spans="1:62" s="146" customFormat="1" ht="11.25" customHeight="1">
      <c r="A51" s="119">
        <f>A50+1</f>
        <v>48</v>
      </c>
      <c r="B51" s="332">
        <v>11</v>
      </c>
      <c r="C51" s="333">
        <v>174</v>
      </c>
      <c r="D51" s="334" t="s">
        <v>263</v>
      </c>
      <c r="E51" s="345">
        <f>W51+Z51+AC51+AF51+AI51+AL51+AO51</f>
        <v>0.13496527777777778</v>
      </c>
      <c r="F51" s="346"/>
      <c r="G51" s="346"/>
      <c r="H51" s="347">
        <f>X51+AA51+AD51+AG51+AJ51+AM51+AP51</f>
        <v>24.195</v>
      </c>
      <c r="I51" s="348">
        <f>IF(H51&gt;0,E51/H51,"")</f>
        <v>0.005578230121007555</v>
      </c>
      <c r="J51" s="339"/>
      <c r="K51" s="340"/>
      <c r="L51" s="339">
        <v>4</v>
      </c>
      <c r="M51" s="339">
        <v>2</v>
      </c>
      <c r="N51" s="340">
        <v>3</v>
      </c>
      <c r="O51" s="339"/>
      <c r="P51" s="341">
        <v>2</v>
      </c>
      <c r="Q51" s="341"/>
      <c r="R51" s="341" t="s">
        <v>140</v>
      </c>
      <c r="S51" s="342" t="s">
        <v>17</v>
      </c>
      <c r="T51" s="342">
        <v>1960</v>
      </c>
      <c r="U51" s="343" t="str">
        <f>IF(S51="M",AY51,AZ51)</f>
        <v>M50</v>
      </c>
      <c r="V51" s="344" t="s">
        <v>15</v>
      </c>
      <c r="W51" s="714"/>
      <c r="X51" s="664"/>
      <c r="Y51" s="662"/>
      <c r="Z51" s="663"/>
      <c r="AA51" s="661"/>
      <c r="AB51" s="707"/>
      <c r="AC51" s="660">
        <v>0.03449074074074074</v>
      </c>
      <c r="AD51" s="661">
        <v>6</v>
      </c>
      <c r="AE51" s="707">
        <f>IF(AD51&gt;0,AC51/AD51,0)</f>
        <v>0.005748456790123456</v>
      </c>
      <c r="AF51" s="660">
        <v>0.03328703703703704</v>
      </c>
      <c r="AG51" s="661">
        <v>6</v>
      </c>
      <c r="AH51" s="707">
        <f>IF(AG51&gt;0,AF51/AG51,0)</f>
        <v>0.0055478395061728395</v>
      </c>
      <c r="AI51" s="660">
        <v>0.03295138888888889</v>
      </c>
      <c r="AJ51" s="661">
        <v>6</v>
      </c>
      <c r="AK51" s="707">
        <f>IF(AJ51&gt;0,AI51/AJ51,0)</f>
        <v>0.0054918981481481485</v>
      </c>
      <c r="AL51" s="660"/>
      <c r="AM51" s="661"/>
      <c r="AN51" s="707"/>
      <c r="AO51" s="660">
        <v>0.03423611111111111</v>
      </c>
      <c r="AP51" s="715">
        <v>6.195</v>
      </c>
      <c r="AQ51" s="707">
        <f>IF(AP51&gt;0,AO51/AP51,0)</f>
        <v>0.005526410187427137</v>
      </c>
      <c r="AR51" s="708"/>
      <c r="AS51" s="709"/>
      <c r="AT51" s="707"/>
      <c r="AU51" s="710">
        <f>E51+AR51</f>
        <v>0.13496527777777778</v>
      </c>
      <c r="AV51" s="711">
        <f>H51+AS51</f>
        <v>24.195</v>
      </c>
      <c r="AW51" s="707">
        <f>IF(AV51&gt;0,AU51/AV51,0)</f>
        <v>0.005578230121007555</v>
      </c>
      <c r="AX51" s="716">
        <f>$AX$2-T51</f>
        <v>51</v>
      </c>
      <c r="AY51" s="717" t="str">
        <f>IF(AND(S51="M",AX51&lt;=19),"M16",IF(AND(S51="M",AX51&lt;=29),"M20",IF(AND(S51="M",AX51&lt;=39),"M30",IF(AND(S51="M",AX51&lt;=49),"M40",IF(AND(S51="M",AX51&lt;=59),"M50",IF(AND(S51="M",AX51&lt;=69),"M60",IF(AND(S51="M",AX51&lt;=99),"M70")))))))</f>
        <v>M50</v>
      </c>
      <c r="AZ51" s="885" t="b">
        <f>IF(AND(S51="k",AX51&lt;=19),"K16",IF(AND(S51="K",AX51&lt;=29),"K20",IF(AND(S51="K",AX51&lt;=39),"K30",IF(AND(S51="K",AX51&lt;=49),"K40",IF(AND(S51="K",AX51&lt;=59),"K50",IF(AND(S51="K",AX51&lt;=69),"K60",IF(AND(S51="K",AX51&lt;=99),"K70")))))))</f>
        <v>0</v>
      </c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</row>
    <row r="52" spans="1:62" s="146" customFormat="1" ht="11.25" customHeight="1">
      <c r="A52" s="119">
        <f>A51+1</f>
        <v>49</v>
      </c>
      <c r="B52" s="120">
        <v>12</v>
      </c>
      <c r="C52" s="145">
        <v>166</v>
      </c>
      <c r="D52" s="121" t="s">
        <v>151</v>
      </c>
      <c r="E52" s="122">
        <f>W52+Z52+AC52+AF52+AI52+AL52+AO52</f>
        <v>0.15800925925925927</v>
      </c>
      <c r="F52" s="123"/>
      <c r="G52" s="123"/>
      <c r="H52" s="124">
        <f>X52+AA52+AD52+AG52+AJ52+AM52+AP52</f>
        <v>24.195</v>
      </c>
      <c r="I52" s="125">
        <f>IF(H52&gt;0,E52/H52,"")</f>
        <v>0.006530657543263454</v>
      </c>
      <c r="J52" s="126"/>
      <c r="K52" s="127">
        <v>9</v>
      </c>
      <c r="L52" s="126"/>
      <c r="M52" s="126">
        <v>10</v>
      </c>
      <c r="N52" s="127">
        <v>13</v>
      </c>
      <c r="O52" s="126"/>
      <c r="P52" s="128">
        <v>9</v>
      </c>
      <c r="Q52" s="128"/>
      <c r="R52" s="128" t="s">
        <v>140</v>
      </c>
      <c r="S52" s="129" t="s">
        <v>47</v>
      </c>
      <c r="T52" s="129">
        <v>1953</v>
      </c>
      <c r="U52" s="130" t="str">
        <f>IF(S52="M",AY52,AZ52)</f>
        <v>K50</v>
      </c>
      <c r="V52" s="131" t="s">
        <v>68</v>
      </c>
      <c r="W52" s="718"/>
      <c r="X52" s="698"/>
      <c r="Y52" s="699"/>
      <c r="Z52" s="718">
        <v>0.039328703703703706</v>
      </c>
      <c r="AA52" s="698">
        <v>6</v>
      </c>
      <c r="AB52" s="699">
        <f>IF(AA52&gt;0,Z52/AA52,0)</f>
        <v>0.006554783950617284</v>
      </c>
      <c r="AC52" s="718"/>
      <c r="AD52" s="698"/>
      <c r="AE52" s="699"/>
      <c r="AF52" s="718">
        <v>0.0384375</v>
      </c>
      <c r="AG52" s="698">
        <v>6</v>
      </c>
      <c r="AH52" s="699">
        <f>IF(AG52&gt;0,AF52/AG52,0)</f>
        <v>0.00640625</v>
      </c>
      <c r="AI52" s="718">
        <v>0.03936342592592592</v>
      </c>
      <c r="AJ52" s="698">
        <v>6</v>
      </c>
      <c r="AK52" s="699">
        <f>IF(AJ52&gt;0,AI52/AJ52,0)</f>
        <v>0.00656057098765432</v>
      </c>
      <c r="AL52" s="718"/>
      <c r="AM52" s="698"/>
      <c r="AN52" s="699"/>
      <c r="AO52" s="718">
        <v>0.040879629629629634</v>
      </c>
      <c r="AP52" s="719">
        <v>6.195</v>
      </c>
      <c r="AQ52" s="699">
        <f>IF(AP52&gt;0,AO52/AP52,0)</f>
        <v>0.006598810271126656</v>
      </c>
      <c r="AR52" s="701"/>
      <c r="AS52" s="702"/>
      <c r="AT52" s="720"/>
      <c r="AU52" s="721">
        <f>E52+AR52</f>
        <v>0.15800925925925927</v>
      </c>
      <c r="AV52" s="722">
        <f>H52+AS52</f>
        <v>24.195</v>
      </c>
      <c r="AW52" s="699">
        <f>IF(AV52&gt;0,AU52/AV52,0)</f>
        <v>0.006530657543263454</v>
      </c>
      <c r="AX52" s="723">
        <f>$AX$2-T52</f>
        <v>58</v>
      </c>
      <c r="AY52" s="724" t="b">
        <f>IF(AND(S52="M",AX52&lt;=19),"M16",IF(AND(S52="M",AX52&lt;=29),"M20",IF(AND(S52="M",AX52&lt;=39),"M30",IF(AND(S52="M",AX52&lt;=49),"M40",IF(AND(S52="M",AX52&lt;=59),"M50",IF(AND(S52="M",AX52&lt;=69),"M60",IF(AND(S52="M",AX52&lt;=99),"M70")))))))</f>
        <v>0</v>
      </c>
      <c r="AZ52" s="884" t="str">
        <f>IF(AND(S52="k",AX52&lt;=19),"K16",IF(AND(S52="K",AX52&lt;=29),"K20",IF(AND(S52="K",AX52&lt;=39),"K30",IF(AND(S52="K",AX52&lt;=49),"K40",IF(AND(S52="K",AX52&lt;=59),"K50",IF(AND(S52="K",AX52&lt;=69),"K60",IF(AND(S52="K",AX52&lt;=99),"K70")))))))</f>
        <v>K50</v>
      </c>
      <c r="BA52" s="659"/>
      <c r="BB52" s="659"/>
      <c r="BC52" s="659"/>
      <c r="BD52" s="659"/>
      <c r="BE52" s="659"/>
      <c r="BF52" s="659"/>
      <c r="BG52" s="659"/>
      <c r="BH52" s="659"/>
      <c r="BI52" s="659"/>
      <c r="BJ52" s="659"/>
    </row>
    <row r="53" spans="1:65" s="144" customFormat="1" ht="11.25" customHeight="1">
      <c r="A53" s="119">
        <f>A52+1</f>
        <v>50</v>
      </c>
      <c r="B53" s="120">
        <v>13</v>
      </c>
      <c r="C53" s="145">
        <v>145</v>
      </c>
      <c r="D53" s="121" t="s">
        <v>147</v>
      </c>
      <c r="E53" s="122">
        <f>W53+Z53+AC53+AF53+AI53+AL53+AO53</f>
        <v>0.14215277777777777</v>
      </c>
      <c r="F53" s="123"/>
      <c r="G53" s="123"/>
      <c r="H53" s="124">
        <f>X53+AA53+AD53+AG53+AJ53+AM53+AP53</f>
        <v>24</v>
      </c>
      <c r="I53" s="125">
        <f>IF(H53&gt;0,E53/H53,"")</f>
        <v>0.005923032407407407</v>
      </c>
      <c r="J53" s="126">
        <v>6</v>
      </c>
      <c r="K53" s="127"/>
      <c r="L53" s="126">
        <v>6</v>
      </c>
      <c r="M53" s="126">
        <v>7</v>
      </c>
      <c r="N53" s="127">
        <v>7</v>
      </c>
      <c r="O53" s="126"/>
      <c r="P53" s="128"/>
      <c r="Q53" s="128"/>
      <c r="R53" s="128" t="s">
        <v>140</v>
      </c>
      <c r="S53" s="129" t="s">
        <v>47</v>
      </c>
      <c r="T53" s="129">
        <v>1955</v>
      </c>
      <c r="U53" s="130" t="str">
        <f>IF(S53="M",AY53,AZ53)</f>
        <v>K50</v>
      </c>
      <c r="V53" s="131" t="s">
        <v>15</v>
      </c>
      <c r="W53" s="697">
        <v>0.03673611111111111</v>
      </c>
      <c r="X53" s="698">
        <v>6</v>
      </c>
      <c r="Y53" s="699">
        <f>IF(X53&gt;0,W53/X53,0)</f>
        <v>0.006122685185185185</v>
      </c>
      <c r="Z53" s="697"/>
      <c r="AA53" s="698"/>
      <c r="AB53" s="699"/>
      <c r="AC53" s="697">
        <v>0.03512731481481481</v>
      </c>
      <c r="AD53" s="698">
        <v>6</v>
      </c>
      <c r="AE53" s="699">
        <f>IF(AD53&gt;0,AC53/AD53,0)</f>
        <v>0.005854552469135802</v>
      </c>
      <c r="AF53" s="697">
        <v>0.035543981481481475</v>
      </c>
      <c r="AG53" s="698">
        <v>6</v>
      </c>
      <c r="AH53" s="699">
        <f>IF(AG53&gt;0,AF53/AG53,0)</f>
        <v>0.005923996913580246</v>
      </c>
      <c r="AI53" s="697">
        <v>0.03474537037037037</v>
      </c>
      <c r="AJ53" s="698">
        <v>6</v>
      </c>
      <c r="AK53" s="699">
        <f>IF(AJ53&gt;0,AI53/AJ53,0)</f>
        <v>0.005790895061728395</v>
      </c>
      <c r="AL53" s="697"/>
      <c r="AM53" s="698"/>
      <c r="AN53" s="699"/>
      <c r="AO53" s="697"/>
      <c r="AP53" s="698"/>
      <c r="AQ53" s="699"/>
      <c r="AR53" s="701"/>
      <c r="AS53" s="702"/>
      <c r="AT53" s="699"/>
      <c r="AU53" s="721">
        <f>E53+AR53</f>
        <v>0.14215277777777777</v>
      </c>
      <c r="AV53" s="722">
        <f>H53+AS53</f>
        <v>24</v>
      </c>
      <c r="AW53" s="699">
        <f>IF(AV53&gt;0,AU53/AV53,0)</f>
        <v>0.005923032407407407</v>
      </c>
      <c r="AX53" s="725">
        <f>$AX$2-T53</f>
        <v>56</v>
      </c>
      <c r="AY53" s="726" t="b">
        <f>IF(AND(S53="M",AX53&lt;=19),"M16",IF(AND(S53="M",AX53&lt;=29),"M20",IF(AND(S53="M",AX53&lt;=39),"M30",IF(AND(S53="M",AX53&lt;=49),"M40",IF(AND(S53="M",AX53&lt;=59),"M50",IF(AND(S53="M",AX53&lt;=69),"M60",IF(AND(S53="M",AX53&lt;=99),"M70")))))))</f>
        <v>0</v>
      </c>
      <c r="AZ53" s="886" t="str">
        <f>IF(AND(S53="k",AX53&lt;=19),"K16",IF(AND(S53="K",AX53&lt;=29),"K20",IF(AND(S53="K",AX53&lt;=39),"K30",IF(AND(S53="K",AX53&lt;=49),"K40",IF(AND(S53="K",AX53&lt;=59),"K50",IF(AND(S53="K",AX53&lt;=69),"K60",IF(AND(S53="K",AX53&lt;=99),"K70")))))))</f>
        <v>K50</v>
      </c>
      <c r="BA53" s="659"/>
      <c r="BB53" s="659"/>
      <c r="BC53" s="659"/>
      <c r="BD53" s="659"/>
      <c r="BE53" s="659"/>
      <c r="BF53" s="659"/>
      <c r="BG53" s="659"/>
      <c r="BH53" s="659"/>
      <c r="BI53" s="659"/>
      <c r="BJ53" s="659"/>
      <c r="BK53" s="146"/>
      <c r="BL53" s="146"/>
      <c r="BM53" s="146"/>
    </row>
    <row r="54" spans="1:65" s="144" customFormat="1" ht="11.25" customHeight="1">
      <c r="A54" s="119">
        <f>A53+1</f>
        <v>51</v>
      </c>
      <c r="B54" s="120">
        <v>14</v>
      </c>
      <c r="C54" s="145">
        <v>167</v>
      </c>
      <c r="D54" s="121" t="s">
        <v>149</v>
      </c>
      <c r="E54" s="122">
        <f>W54+Z54+AC54+AF54+AI54+AL54+AO54</f>
        <v>0.1753935185185185</v>
      </c>
      <c r="F54" s="123"/>
      <c r="G54" s="123"/>
      <c r="H54" s="124">
        <f>X54+AA54+AD54+AG54+AJ54+AM54+AP54</f>
        <v>24</v>
      </c>
      <c r="I54" s="125">
        <f>IF(H54&gt;0,E54/H54,"")</f>
        <v>0.007308063271604937</v>
      </c>
      <c r="J54" s="126"/>
      <c r="K54" s="127">
        <v>10</v>
      </c>
      <c r="L54" s="126">
        <v>15</v>
      </c>
      <c r="M54" s="126">
        <v>14</v>
      </c>
      <c r="N54" s="127">
        <v>15</v>
      </c>
      <c r="O54" s="126"/>
      <c r="P54" s="128"/>
      <c r="Q54" s="128"/>
      <c r="R54" s="128" t="s">
        <v>140</v>
      </c>
      <c r="S54" s="129" t="s">
        <v>47</v>
      </c>
      <c r="T54" s="129">
        <v>1947</v>
      </c>
      <c r="U54" s="130" t="str">
        <f>IF(S54="M",AY54,AZ54)</f>
        <v>K60</v>
      </c>
      <c r="V54" s="131" t="s">
        <v>15</v>
      </c>
      <c r="W54" s="697"/>
      <c r="X54" s="698"/>
      <c r="Y54" s="699"/>
      <c r="Z54" s="697">
        <v>0.04473379629629629</v>
      </c>
      <c r="AA54" s="698">
        <v>6</v>
      </c>
      <c r="AB54" s="699">
        <f>IF(AA54&gt;0,Z54/AA54,0)</f>
        <v>0.007455632716049382</v>
      </c>
      <c r="AC54" s="697">
        <v>0.04483796296296296</v>
      </c>
      <c r="AD54" s="698">
        <v>6</v>
      </c>
      <c r="AE54" s="699">
        <f>IF(AD54&gt;0,AC54/AD54,0)</f>
        <v>0.007472993827160494</v>
      </c>
      <c r="AF54" s="697">
        <v>0.043773148148148144</v>
      </c>
      <c r="AG54" s="698">
        <v>6</v>
      </c>
      <c r="AH54" s="699">
        <f>IF(AG54&gt;0,AF54/AG54,0)</f>
        <v>0.007295524691358024</v>
      </c>
      <c r="AI54" s="697">
        <v>0.04204861111111111</v>
      </c>
      <c r="AJ54" s="698">
        <v>6</v>
      </c>
      <c r="AK54" s="699">
        <f>IF(AJ54&gt;0,AI54/AJ54,0)</f>
        <v>0.007008101851851852</v>
      </c>
      <c r="AL54" s="697"/>
      <c r="AM54" s="698"/>
      <c r="AN54" s="699"/>
      <c r="AO54" s="697"/>
      <c r="AP54" s="698"/>
      <c r="AQ54" s="699"/>
      <c r="AR54" s="701"/>
      <c r="AS54" s="702"/>
      <c r="AT54" s="699"/>
      <c r="AU54" s="721">
        <f>E54+AR54</f>
        <v>0.1753935185185185</v>
      </c>
      <c r="AV54" s="722">
        <f>H54+AS54</f>
        <v>24</v>
      </c>
      <c r="AW54" s="699">
        <f>IF(AV54&gt;0,AU54/AV54,0)</f>
        <v>0.007308063271604937</v>
      </c>
      <c r="AX54" s="727">
        <f>$AX$2-T54</f>
        <v>64</v>
      </c>
      <c r="AY54" s="728" t="b">
        <f>IF(AND(S54="M",AX54&lt;=19),"M16",IF(AND(S54="M",AX54&lt;=29),"M20",IF(AND(S54="M",AX54&lt;=39),"M30",IF(AND(S54="M",AX54&lt;=49),"M40",IF(AND(S54="M",AX54&lt;=59),"M50",IF(AND(S54="M",AX54&lt;=69),"M60",IF(AND(S54="M",AX54&lt;=99),"M70")))))))</f>
        <v>0</v>
      </c>
      <c r="AZ54" s="886" t="str">
        <f>IF(AND(S54="k",AX54&lt;=19),"K16",IF(AND(S54="K",AX54&lt;=29),"K20",IF(AND(S54="K",AX54&lt;=39),"K30",IF(AND(S54="K",AX54&lt;=49),"K40",IF(AND(S54="K",AX54&lt;=59),"K50",IF(AND(S54="K",AX54&lt;=69),"K60",IF(AND(S54="K",AX54&lt;=99),"K70")))))))</f>
        <v>K60</v>
      </c>
      <c r="BA54" s="659"/>
      <c r="BB54" s="659"/>
      <c r="BC54" s="659"/>
      <c r="BD54" s="659"/>
      <c r="BE54" s="659"/>
      <c r="BF54" s="659"/>
      <c r="BG54" s="659"/>
      <c r="BH54" s="659"/>
      <c r="BI54" s="659"/>
      <c r="BJ54" s="659"/>
      <c r="BK54" s="146"/>
      <c r="BL54" s="146"/>
      <c r="BM54" s="146"/>
    </row>
    <row r="55" spans="1:65" s="148" customFormat="1" ht="11.25" customHeight="1">
      <c r="A55" s="119">
        <f>A54+1</f>
        <v>52</v>
      </c>
      <c r="B55" s="132">
        <v>15</v>
      </c>
      <c r="C55" s="147">
        <v>132</v>
      </c>
      <c r="D55" s="137" t="s">
        <v>150</v>
      </c>
      <c r="E55" s="133">
        <f>W55+Z55+AC55+AF55+AI55+AL55+AO55</f>
        <v>0.1109375</v>
      </c>
      <c r="F55" s="134"/>
      <c r="G55" s="134"/>
      <c r="H55" s="135">
        <f>X55+AA55+AD55+AG55+AJ55+AM55+AP55</f>
        <v>18</v>
      </c>
      <c r="I55" s="136">
        <f>IF(H55&gt;0,E55/H55,"")</f>
        <v>0.006163194444444444</v>
      </c>
      <c r="J55" s="138">
        <v>9</v>
      </c>
      <c r="K55" s="139">
        <v>6</v>
      </c>
      <c r="L55" s="138">
        <v>7</v>
      </c>
      <c r="M55" s="138"/>
      <c r="N55" s="139"/>
      <c r="O55" s="138"/>
      <c r="P55" s="140"/>
      <c r="Q55" s="140"/>
      <c r="R55" s="140" t="s">
        <v>140</v>
      </c>
      <c r="S55" s="141" t="s">
        <v>47</v>
      </c>
      <c r="T55" s="141">
        <v>1962</v>
      </c>
      <c r="U55" s="142" t="str">
        <f>IF(S55="M",AY55,AZ55)</f>
        <v>K40</v>
      </c>
      <c r="V55" s="143" t="s">
        <v>15</v>
      </c>
      <c r="W55" s="729">
        <v>0.03809027777777778</v>
      </c>
      <c r="X55" s="730">
        <v>6</v>
      </c>
      <c r="Y55" s="720">
        <f>IF(X55&gt;0,W55/X55,0)</f>
        <v>0.00634837962962963</v>
      </c>
      <c r="Z55" s="729">
        <v>0.03607638888888889</v>
      </c>
      <c r="AA55" s="730">
        <v>6</v>
      </c>
      <c r="AB55" s="720">
        <f>IF(AA55&gt;0,Z55/AA55,0)</f>
        <v>0.006012731481481481</v>
      </c>
      <c r="AC55" s="729">
        <v>0.036770833333333336</v>
      </c>
      <c r="AD55" s="730">
        <v>6</v>
      </c>
      <c r="AE55" s="720">
        <f>IF(AD55&gt;0,AC55/AD55,0)</f>
        <v>0.006128472222222223</v>
      </c>
      <c r="AF55" s="729"/>
      <c r="AG55" s="730"/>
      <c r="AH55" s="720"/>
      <c r="AI55" s="729"/>
      <c r="AJ55" s="730"/>
      <c r="AK55" s="720"/>
      <c r="AL55" s="729"/>
      <c r="AM55" s="730"/>
      <c r="AN55" s="720"/>
      <c r="AO55" s="729"/>
      <c r="AP55" s="730"/>
      <c r="AQ55" s="720"/>
      <c r="AR55" s="731"/>
      <c r="AS55" s="732"/>
      <c r="AT55" s="720"/>
      <c r="AU55" s="721">
        <f>E55+AR55</f>
        <v>0.1109375</v>
      </c>
      <c r="AV55" s="722">
        <f>H55+AS55</f>
        <v>18</v>
      </c>
      <c r="AW55" s="720">
        <f>IF(AV55&gt;0,AU55/AV55,0)</f>
        <v>0.006163194444444444</v>
      </c>
      <c r="AX55" s="733">
        <f>$AX$2-T55</f>
        <v>49</v>
      </c>
      <c r="AY55" s="734" t="b">
        <f>IF(AND(S55="M",AX55&lt;=19),"M16",IF(AND(S55="M",AX55&lt;=29),"M20",IF(AND(S55="M",AX55&lt;=39),"M30",IF(AND(S55="M",AX55&lt;=49),"M40",IF(AND(S55="M",AX55&lt;=59),"M50",IF(AND(S55="M",AX55&lt;=69),"M60",IF(AND(S55="M",AX55&lt;=99),"M70")))))))</f>
        <v>0</v>
      </c>
      <c r="AZ55" s="887" t="str">
        <f>IF(AND(S55="k",AX55&lt;=19),"K16",IF(AND(S55="K",AX55&lt;=29),"K20",IF(AND(S55="K",AX55&lt;=39),"K30",IF(AND(S55="K",AX55&lt;=49),"K40",IF(AND(S55="K",AX55&lt;=59),"K50",IF(AND(S55="K",AX55&lt;=69),"K60",IF(AND(S55="K",AX55&lt;=99),"K70")))))))</f>
        <v>K40</v>
      </c>
      <c r="BA55" s="659"/>
      <c r="BB55" s="659"/>
      <c r="BC55" s="659"/>
      <c r="BD55" s="659"/>
      <c r="BE55" s="659"/>
      <c r="BF55" s="659"/>
      <c r="BG55" s="659"/>
      <c r="BH55" s="659"/>
      <c r="BI55" s="659"/>
      <c r="BJ55" s="659"/>
      <c r="BK55" s="146"/>
      <c r="BL55" s="146"/>
      <c r="BM55" s="146"/>
    </row>
    <row r="56" spans="1:65" s="144" customFormat="1" ht="11.25" customHeight="1">
      <c r="A56" s="119">
        <f>A55+1</f>
        <v>53</v>
      </c>
      <c r="B56" s="120">
        <v>16</v>
      </c>
      <c r="C56" s="145">
        <v>164</v>
      </c>
      <c r="D56" s="121" t="s">
        <v>152</v>
      </c>
      <c r="E56" s="133">
        <f>W56+Z56+AC56+AF56+AI56+AL56+AO56</f>
        <v>0.11724537037037036</v>
      </c>
      <c r="F56" s="134"/>
      <c r="G56" s="134"/>
      <c r="H56" s="135">
        <f>X56+AA56+AD56+AG56+AJ56+AM56+AP56</f>
        <v>18</v>
      </c>
      <c r="I56" s="136">
        <f>IF(H56&gt;0,E56/H56,"")</f>
        <v>0.006513631687242798</v>
      </c>
      <c r="J56" s="126"/>
      <c r="K56" s="127">
        <v>2</v>
      </c>
      <c r="L56" s="126">
        <v>11</v>
      </c>
      <c r="M56" s="126">
        <v>9</v>
      </c>
      <c r="N56" s="127"/>
      <c r="O56" s="126"/>
      <c r="P56" s="128"/>
      <c r="Q56" s="128"/>
      <c r="R56" s="128" t="s">
        <v>140</v>
      </c>
      <c r="S56" s="129" t="s">
        <v>47</v>
      </c>
      <c r="T56" s="129">
        <v>1997</v>
      </c>
      <c r="U56" s="130" t="str">
        <f>IF(S56="M",AY56,AZ56)</f>
        <v>K16</v>
      </c>
      <c r="V56" s="131" t="s">
        <v>15</v>
      </c>
      <c r="W56" s="697"/>
      <c r="X56" s="698"/>
      <c r="Y56" s="699"/>
      <c r="Z56" s="697">
        <v>0.03571759259259259</v>
      </c>
      <c r="AA56" s="698">
        <v>6</v>
      </c>
      <c r="AB56" s="699">
        <f>IF(AA56&gt;0,Z56/AA56,0)</f>
        <v>0.005952932098765432</v>
      </c>
      <c r="AC56" s="697">
        <v>0.04366898148148148</v>
      </c>
      <c r="AD56" s="698">
        <v>6</v>
      </c>
      <c r="AE56" s="720">
        <f>IF(AD56&gt;0,AC56/AD56,0)</f>
        <v>0.007278163580246914</v>
      </c>
      <c r="AF56" s="697">
        <v>0.0378587962962963</v>
      </c>
      <c r="AG56" s="698">
        <v>6</v>
      </c>
      <c r="AH56" s="720">
        <f>IF(AG56&gt;0,AF56/AG56,0)</f>
        <v>0.00630979938271605</v>
      </c>
      <c r="AI56" s="697"/>
      <c r="AJ56" s="698"/>
      <c r="AK56" s="699"/>
      <c r="AL56" s="697"/>
      <c r="AM56" s="698"/>
      <c r="AN56" s="699"/>
      <c r="AO56" s="697"/>
      <c r="AP56" s="698"/>
      <c r="AQ56" s="699"/>
      <c r="AR56" s="701"/>
      <c r="AS56" s="702"/>
      <c r="AT56" s="699"/>
      <c r="AU56" s="721">
        <f>E56+AR56</f>
        <v>0.11724537037037036</v>
      </c>
      <c r="AV56" s="722">
        <f>H56+AS56</f>
        <v>18</v>
      </c>
      <c r="AW56" s="720">
        <f>IF(AV56&gt;0,AU56/AV56,0)</f>
        <v>0.006513631687242798</v>
      </c>
      <c r="AX56" s="723">
        <f>$AX$2-T56</f>
        <v>14</v>
      </c>
      <c r="AY56" s="724" t="b">
        <f>IF(AND(S56="M",AX56&lt;=19),"M16",IF(AND(S56="M",AX56&lt;=29),"M20",IF(AND(S56="M",AX56&lt;=39),"M30",IF(AND(S56="M",AX56&lt;=49),"M40",IF(AND(S56="M",AX56&lt;=59),"M50",IF(AND(S56="M",AX56&lt;=69),"M60",IF(AND(S56="M",AX56&lt;=99),"M70")))))))</f>
        <v>0</v>
      </c>
      <c r="AZ56" s="884" t="str">
        <f>IF(AND(S56="k",AX56&lt;=19),"K16",IF(AND(S56="K",AX56&lt;=29),"K20",IF(AND(S56="K",AX56&lt;=39),"K30",IF(AND(S56="K",AX56&lt;=49),"K40",IF(AND(S56="K",AX56&lt;=59),"K50",IF(AND(S56="K",AX56&lt;=69),"K60",IF(AND(S56="K",AX56&lt;=99),"K70")))))))</f>
        <v>K16</v>
      </c>
      <c r="BA56" s="659"/>
      <c r="BB56" s="659"/>
      <c r="BC56" s="659"/>
      <c r="BD56" s="659"/>
      <c r="BE56" s="659"/>
      <c r="BF56" s="659"/>
      <c r="BG56" s="659"/>
      <c r="BH56" s="659"/>
      <c r="BI56" s="659"/>
      <c r="BJ56" s="659"/>
      <c r="BK56" s="146"/>
      <c r="BL56" s="146"/>
      <c r="BM56" s="146"/>
    </row>
    <row r="57" spans="1:65" s="144" customFormat="1" ht="11.25" customHeight="1">
      <c r="A57" s="119">
        <f>A56+1</f>
        <v>54</v>
      </c>
      <c r="B57" s="120">
        <v>17</v>
      </c>
      <c r="C57" s="145">
        <v>176</v>
      </c>
      <c r="D57" s="121" t="s">
        <v>154</v>
      </c>
      <c r="E57" s="133">
        <f>W57+Z57+AC57+AF57+AI57+AL57+AO57</f>
        <v>0.07298611111111111</v>
      </c>
      <c r="F57" s="134"/>
      <c r="G57" s="134"/>
      <c r="H57" s="135">
        <f>X57+AA57+AD57+AG57+AJ57+AM57+AP57</f>
        <v>12</v>
      </c>
      <c r="I57" s="136">
        <f>IF(H57&gt;0,E57/H57,"")</f>
        <v>0.006082175925925926</v>
      </c>
      <c r="J57" s="126"/>
      <c r="K57" s="127"/>
      <c r="L57" s="126"/>
      <c r="M57" s="126">
        <v>8</v>
      </c>
      <c r="N57" s="127">
        <v>8</v>
      </c>
      <c r="O57" s="126"/>
      <c r="P57" s="128"/>
      <c r="Q57" s="128"/>
      <c r="R57" s="128" t="s">
        <v>140</v>
      </c>
      <c r="S57" s="129" t="s">
        <v>47</v>
      </c>
      <c r="T57" s="129">
        <v>1960</v>
      </c>
      <c r="U57" s="130" t="str">
        <f>IF(S57="M",AY57,AZ57)</f>
        <v>K50</v>
      </c>
      <c r="V57" s="131" t="s">
        <v>15</v>
      </c>
      <c r="W57" s="697"/>
      <c r="X57" s="698"/>
      <c r="Y57" s="699"/>
      <c r="Z57" s="697"/>
      <c r="AA57" s="698"/>
      <c r="AB57" s="699"/>
      <c r="AC57" s="697"/>
      <c r="AD57" s="698"/>
      <c r="AE57" s="720"/>
      <c r="AF57" s="697">
        <v>0.037696759259259256</v>
      </c>
      <c r="AG57" s="698">
        <v>6</v>
      </c>
      <c r="AH57" s="699">
        <f>IF(AG57&gt;0,AF57/AG57,0)</f>
        <v>0.006282793209876542</v>
      </c>
      <c r="AI57" s="697">
        <v>0.035289351851851856</v>
      </c>
      <c r="AJ57" s="698">
        <v>6</v>
      </c>
      <c r="AK57" s="699">
        <f>IF(AJ57&gt;0,AI57/AJ57,0)</f>
        <v>0.005881558641975309</v>
      </c>
      <c r="AL57" s="697"/>
      <c r="AM57" s="698"/>
      <c r="AN57" s="699"/>
      <c r="AO57" s="697"/>
      <c r="AP57" s="698"/>
      <c r="AQ57" s="699"/>
      <c r="AR57" s="735"/>
      <c r="AS57" s="702"/>
      <c r="AT57" s="699"/>
      <c r="AU57" s="721">
        <f>E57+AR57</f>
        <v>0.07298611111111111</v>
      </c>
      <c r="AV57" s="722">
        <f>H57+AS57</f>
        <v>12</v>
      </c>
      <c r="AW57" s="720">
        <f>IF(AV57&gt;0,AU57/AV57,0)</f>
        <v>0.006082175925925926</v>
      </c>
      <c r="AX57" s="705">
        <f>$AX$2-T57</f>
        <v>51</v>
      </c>
      <c r="AY57" s="706" t="b">
        <f>IF(AND(S57="M",AX57&lt;=19),"M16",IF(AND(S57="M",AX57&lt;=29),"M20",IF(AND(S57="M",AX57&lt;=39),"M30",IF(AND(S57="M",AX57&lt;=49),"M40",IF(AND(S57="M",AX57&lt;=59),"M50",IF(AND(S57="M",AX57&lt;=69),"M60",IF(AND(S57="M",AX57&lt;=99),"M70")))))))</f>
        <v>0</v>
      </c>
      <c r="AZ57" s="884" t="str">
        <f>IF(AND(S57="k",AX57&lt;=19),"K16",IF(AND(S57="K",AX57&lt;=29),"K20",IF(AND(S57="K",AX57&lt;=39),"K30",IF(AND(S57="K",AX57&lt;=49),"K40",IF(AND(S57="K",AX57&lt;=59),"K50",IF(AND(S57="K",AX57&lt;=69),"K60",IF(AND(S57="K",AX57&lt;=99),"K70")))))))</f>
        <v>K50</v>
      </c>
      <c r="BA57" s="659"/>
      <c r="BB57" s="659"/>
      <c r="BC57" s="659"/>
      <c r="BD57" s="659"/>
      <c r="BE57" s="659"/>
      <c r="BF57" s="659"/>
      <c r="BG57" s="659"/>
      <c r="BH57" s="659"/>
      <c r="BI57" s="659"/>
      <c r="BJ57" s="659"/>
      <c r="BK57" s="146"/>
      <c r="BL57" s="146"/>
      <c r="BM57" s="146"/>
    </row>
    <row r="58" spans="1:65" s="144" customFormat="1" ht="11.25" customHeight="1">
      <c r="A58" s="119">
        <f>A57+1</f>
        <v>55</v>
      </c>
      <c r="B58" s="120">
        <v>18</v>
      </c>
      <c r="C58" s="145">
        <v>148</v>
      </c>
      <c r="D58" s="121" t="s">
        <v>155</v>
      </c>
      <c r="E58" s="133">
        <f>W58+Z58+AC58+AF58+AI58+AL58+AO58</f>
        <v>0.08686342592592593</v>
      </c>
      <c r="F58" s="134"/>
      <c r="G58" s="134"/>
      <c r="H58" s="135">
        <f>X58+AA58+AD58+AG58+AJ58+AM58+AP58</f>
        <v>12</v>
      </c>
      <c r="I58" s="136">
        <f>IF(H58&gt;0,E58/H58,"")</f>
        <v>0.007238618827160494</v>
      </c>
      <c r="J58" s="126">
        <v>13</v>
      </c>
      <c r="K58" s="127"/>
      <c r="L58" s="126">
        <v>14</v>
      </c>
      <c r="M58" s="126"/>
      <c r="N58" s="127"/>
      <c r="O58" s="126"/>
      <c r="P58" s="128"/>
      <c r="Q58" s="128"/>
      <c r="R58" s="128" t="s">
        <v>140</v>
      </c>
      <c r="S58" s="129" t="s">
        <v>47</v>
      </c>
      <c r="T58" s="129">
        <v>1951</v>
      </c>
      <c r="U58" s="130" t="str">
        <f>IF(S58="M",AY58,AZ58)</f>
        <v>K60</v>
      </c>
      <c r="V58" s="131" t="s">
        <v>15</v>
      </c>
      <c r="W58" s="697">
        <v>0.042025462962962966</v>
      </c>
      <c r="X58" s="698">
        <v>6</v>
      </c>
      <c r="Y58" s="699">
        <f>IF(X58&gt;0,W58/X58,0)</f>
        <v>0.007004243827160494</v>
      </c>
      <c r="Z58" s="697"/>
      <c r="AA58" s="698"/>
      <c r="AB58" s="699"/>
      <c r="AC58" s="697">
        <v>0.04483796296296296</v>
      </c>
      <c r="AD58" s="698">
        <v>6</v>
      </c>
      <c r="AE58" s="720">
        <f>IF(AD58&gt;0,AC58/AD58,0)</f>
        <v>0.007472993827160494</v>
      </c>
      <c r="AF58" s="697"/>
      <c r="AG58" s="698"/>
      <c r="AH58" s="699"/>
      <c r="AI58" s="697"/>
      <c r="AJ58" s="698"/>
      <c r="AK58" s="699"/>
      <c r="AL58" s="697"/>
      <c r="AM58" s="698"/>
      <c r="AN58" s="699"/>
      <c r="AO58" s="697"/>
      <c r="AP58" s="698"/>
      <c r="AQ58" s="699"/>
      <c r="AR58" s="701"/>
      <c r="AS58" s="702"/>
      <c r="AT58" s="699"/>
      <c r="AU58" s="721">
        <f>E58+AR58</f>
        <v>0.08686342592592593</v>
      </c>
      <c r="AV58" s="722">
        <f>H58+AS58</f>
        <v>12</v>
      </c>
      <c r="AW58" s="720">
        <f>IF(AV58&gt;0,AU58/AV58,0)</f>
        <v>0.007238618827160494</v>
      </c>
      <c r="AX58" s="705">
        <f>$AX$2-T58</f>
        <v>60</v>
      </c>
      <c r="AY58" s="706" t="b">
        <f>IF(AND(S58="M",AX58&lt;=19),"M16",IF(AND(S58="M",AX58&lt;=29),"M20",IF(AND(S58="M",AX58&lt;=39),"M30",IF(AND(S58="M",AX58&lt;=49),"M40",IF(AND(S58="M",AX58&lt;=59),"M50",IF(AND(S58="M",AX58&lt;=69),"M60",IF(AND(S58="M",AX58&lt;=99),"M70")))))))</f>
        <v>0</v>
      </c>
      <c r="AZ58" s="884" t="str">
        <f>IF(AND(S58="k",AX58&lt;=19),"K16",IF(AND(S58="K",AX58&lt;=29),"K20",IF(AND(S58="K",AX58&lt;=39),"K30",IF(AND(S58="K",AX58&lt;=49),"K40",IF(AND(S58="K",AX58&lt;=59),"K50",IF(AND(S58="K",AX58&lt;=69),"K60",IF(AND(S58="K",AX58&lt;=99),"K70")))))))</f>
        <v>K60</v>
      </c>
      <c r="BA58" s="659"/>
      <c r="BB58" s="659"/>
      <c r="BC58" s="659"/>
      <c r="BD58" s="659"/>
      <c r="BE58" s="659"/>
      <c r="BF58" s="659"/>
      <c r="BG58" s="659"/>
      <c r="BH58" s="659"/>
      <c r="BI58" s="659"/>
      <c r="BJ58" s="659"/>
      <c r="BK58" s="146"/>
      <c r="BL58" s="146"/>
      <c r="BM58" s="146"/>
    </row>
    <row r="59" spans="1:65" s="672" customFormat="1" ht="11.25" customHeight="1">
      <c r="A59" s="331">
        <f>A58+1</f>
        <v>56</v>
      </c>
      <c r="B59" s="332">
        <v>19</v>
      </c>
      <c r="C59" s="333">
        <v>136</v>
      </c>
      <c r="D59" s="334" t="s">
        <v>156</v>
      </c>
      <c r="E59" s="335">
        <f>W59+Z59+AC59+AF59+AI59+AL59+AO59</f>
        <v>0.030925925925925926</v>
      </c>
      <c r="F59" s="336"/>
      <c r="G59" s="336"/>
      <c r="H59" s="337">
        <f>X59+AA59+AD59+AG59+AJ59+AM59+AP59</f>
        <v>6</v>
      </c>
      <c r="I59" s="338">
        <f>IF(H59&gt;0,E59/H59,"")</f>
        <v>0.005154320987654321</v>
      </c>
      <c r="J59" s="339">
        <v>1</v>
      </c>
      <c r="K59" s="340"/>
      <c r="L59" s="339"/>
      <c r="M59" s="339"/>
      <c r="N59" s="340"/>
      <c r="O59" s="339"/>
      <c r="P59" s="341"/>
      <c r="Q59" s="341"/>
      <c r="R59" s="341" t="s">
        <v>157</v>
      </c>
      <c r="S59" s="342" t="s">
        <v>17</v>
      </c>
      <c r="T59" s="342">
        <v>1964</v>
      </c>
      <c r="U59" s="343" t="str">
        <f>IF(S59="M",AY59,AZ59)</f>
        <v>M40</v>
      </c>
      <c r="V59" s="344" t="s">
        <v>158</v>
      </c>
      <c r="W59" s="660">
        <v>0.030925925925925926</v>
      </c>
      <c r="X59" s="661">
        <v>6</v>
      </c>
      <c r="Y59" s="707">
        <f>IF(X59&gt;0,W59/X59,0)</f>
        <v>0.005154320987654321</v>
      </c>
      <c r="Z59" s="660"/>
      <c r="AA59" s="661"/>
      <c r="AB59" s="707"/>
      <c r="AC59" s="660"/>
      <c r="AD59" s="661"/>
      <c r="AE59" s="662"/>
      <c r="AF59" s="660"/>
      <c r="AG59" s="661"/>
      <c r="AH59" s="707"/>
      <c r="AI59" s="660"/>
      <c r="AJ59" s="661"/>
      <c r="AK59" s="707"/>
      <c r="AL59" s="660"/>
      <c r="AM59" s="661"/>
      <c r="AN59" s="707"/>
      <c r="AO59" s="660"/>
      <c r="AP59" s="661"/>
      <c r="AQ59" s="707"/>
      <c r="AR59" s="708"/>
      <c r="AS59" s="709"/>
      <c r="AT59" s="707"/>
      <c r="AU59" s="668">
        <f>E59+AR59</f>
        <v>0.030925925925925926</v>
      </c>
      <c r="AV59" s="669">
        <f>H59+AS59</f>
        <v>6</v>
      </c>
      <c r="AW59" s="662">
        <f>IF(AV59&gt;0,AU59/AV59,0)</f>
        <v>0.005154320987654321</v>
      </c>
      <c r="AX59" s="736">
        <f>$AX$2-T59</f>
        <v>47</v>
      </c>
      <c r="AY59" s="737" t="str">
        <f>IF(AND(S59="M",AX59&lt;=19),"M16",IF(AND(S59="M",AX59&lt;=29),"M20",IF(AND(S59="M",AX59&lt;=39),"M30",IF(AND(S59="M",AX59&lt;=49),"M40",IF(AND(S59="M",AX59&lt;=59),"M50",IF(AND(S59="M",AX59&lt;=69),"M60",IF(AND(S59="M",AX59&lt;=99),"M70")))))))</f>
        <v>M40</v>
      </c>
      <c r="AZ59" s="888" t="b">
        <f>IF(AND(S59="k",AX59&lt;=19),"K16",IF(AND(S59="K",AX59&lt;=29),"K20",IF(AND(S59="K",AX59&lt;=39),"K30",IF(AND(S59="K",AX59&lt;=49),"K40",IF(AND(S59="K",AX59&lt;=59),"K50",IF(AND(S59="K",AX59&lt;=69),"K60",IF(AND(S59="K",AX59&lt;=99),"K70")))))))</f>
        <v>0</v>
      </c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92"/>
      <c r="BL59" s="192"/>
      <c r="BM59" s="192"/>
    </row>
    <row r="60" spans="1:65" s="672" customFormat="1" ht="11.25" customHeight="1">
      <c r="A60" s="331">
        <f>A59+1</f>
        <v>57</v>
      </c>
      <c r="B60" s="332">
        <v>20</v>
      </c>
      <c r="C60" s="333">
        <v>143</v>
      </c>
      <c r="D60" s="334" t="s">
        <v>159</v>
      </c>
      <c r="E60" s="335">
        <f>W60+Z60+AC60+AF60+AI60+AL60+AO60</f>
        <v>0.03224537037037037</v>
      </c>
      <c r="F60" s="336"/>
      <c r="G60" s="336"/>
      <c r="H60" s="337">
        <f>X60+AA60+AD60+AG60+AJ60+AM60+AP60</f>
        <v>6</v>
      </c>
      <c r="I60" s="338">
        <f>IF(H60&gt;0,E60/H60,"")</f>
        <v>0.005374228395061728</v>
      </c>
      <c r="J60" s="339">
        <v>2</v>
      </c>
      <c r="K60" s="340"/>
      <c r="L60" s="339"/>
      <c r="M60" s="339"/>
      <c r="N60" s="340"/>
      <c r="O60" s="339"/>
      <c r="P60" s="341"/>
      <c r="Q60" s="341"/>
      <c r="R60" s="341" t="s">
        <v>140</v>
      </c>
      <c r="S60" s="342" t="s">
        <v>17</v>
      </c>
      <c r="T60" s="342">
        <v>1950</v>
      </c>
      <c r="U60" s="343" t="str">
        <f>IF(S60="M",AY60,AZ60)</f>
        <v>M60</v>
      </c>
      <c r="V60" s="344" t="s">
        <v>15</v>
      </c>
      <c r="W60" s="660">
        <v>0.03224537037037037</v>
      </c>
      <c r="X60" s="661">
        <v>6</v>
      </c>
      <c r="Y60" s="707">
        <f>IF(X60&gt;0,W60/X60,0)</f>
        <v>0.005374228395061728</v>
      </c>
      <c r="Z60" s="660"/>
      <c r="AA60" s="661"/>
      <c r="AB60" s="707"/>
      <c r="AC60" s="660"/>
      <c r="AD60" s="661"/>
      <c r="AE60" s="707"/>
      <c r="AF60" s="660"/>
      <c r="AG60" s="661"/>
      <c r="AH60" s="707"/>
      <c r="AI60" s="660"/>
      <c r="AJ60" s="661"/>
      <c r="AK60" s="707"/>
      <c r="AL60" s="660"/>
      <c r="AM60" s="661"/>
      <c r="AN60" s="707"/>
      <c r="AO60" s="660"/>
      <c r="AP60" s="661"/>
      <c r="AQ60" s="707"/>
      <c r="AR60" s="738"/>
      <c r="AS60" s="709"/>
      <c r="AT60" s="707"/>
      <c r="AU60" s="668">
        <f>E60+AR60</f>
        <v>0.03224537037037037</v>
      </c>
      <c r="AV60" s="669">
        <f>H60+AS60</f>
        <v>6</v>
      </c>
      <c r="AW60" s="662">
        <f>IF(AV60&gt;0,AU60/AV60,0)</f>
        <v>0.005374228395061728</v>
      </c>
      <c r="AX60" s="739">
        <f>$AX$2-T60</f>
        <v>61</v>
      </c>
      <c r="AY60" s="740" t="str">
        <f>IF(AND(S60="M",AX60&lt;=19),"M16",IF(AND(S60="M",AX60&lt;=29),"M20",IF(AND(S60="M",AX60&lt;=39),"M30",IF(AND(S60="M",AX60&lt;=49),"M40",IF(AND(S60="M",AX60&lt;=59),"M50",IF(AND(S60="M",AX60&lt;=69),"M60",IF(AND(S60="M",AX60&lt;=99),"M70")))))))</f>
        <v>M60</v>
      </c>
      <c r="AZ60" s="888" t="b">
        <f>IF(AND(S60="k",AX60&lt;=19),"K16",IF(AND(S60="K",AX60&lt;=29),"K20",IF(AND(S60="K",AX60&lt;=39),"K30",IF(AND(S60="K",AX60&lt;=49),"K40",IF(AND(S60="K",AX60&lt;=59),"K50",IF(AND(S60="K",AX60&lt;=69),"K60",IF(AND(S60="K",AX60&lt;=99),"K70")))))))</f>
        <v>0</v>
      </c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92"/>
      <c r="BL60" s="192"/>
      <c r="BM60" s="192"/>
    </row>
    <row r="61" spans="1:65" s="672" customFormat="1" ht="11.25" customHeight="1">
      <c r="A61" s="331">
        <f>A60+1</f>
        <v>58</v>
      </c>
      <c r="B61" s="332">
        <v>21</v>
      </c>
      <c r="C61" s="333">
        <v>179</v>
      </c>
      <c r="D61" s="334" t="s">
        <v>160</v>
      </c>
      <c r="E61" s="335">
        <f>W61+Z61+AC61+AF61+AI61+AL61+AO61</f>
        <v>0.0359375</v>
      </c>
      <c r="F61" s="336"/>
      <c r="G61" s="336"/>
      <c r="H61" s="337">
        <f>X61+AA61+AD61+AG61+AJ61+AM61+AP61</f>
        <v>6</v>
      </c>
      <c r="I61" s="338">
        <f>IF(H61&gt;0,E61/H61,"")</f>
        <v>0.005989583333333333</v>
      </c>
      <c r="J61" s="339"/>
      <c r="K61" s="340"/>
      <c r="L61" s="339"/>
      <c r="M61" s="339"/>
      <c r="N61" s="340">
        <v>10</v>
      </c>
      <c r="O61" s="339"/>
      <c r="P61" s="341"/>
      <c r="Q61" s="341"/>
      <c r="R61" s="341" t="s">
        <v>140</v>
      </c>
      <c r="S61" s="342" t="s">
        <v>17</v>
      </c>
      <c r="T61" s="342">
        <v>1959</v>
      </c>
      <c r="U61" s="343" t="str">
        <f>IF(S61="M",AY61,AZ61)</f>
        <v>M50</v>
      </c>
      <c r="V61" s="344" t="s">
        <v>15</v>
      </c>
      <c r="W61" s="660"/>
      <c r="X61" s="661"/>
      <c r="Y61" s="707"/>
      <c r="Z61" s="660"/>
      <c r="AA61" s="661"/>
      <c r="AB61" s="707"/>
      <c r="AC61" s="660"/>
      <c r="AD61" s="661"/>
      <c r="AE61" s="707"/>
      <c r="AF61" s="660"/>
      <c r="AG61" s="661"/>
      <c r="AH61" s="707"/>
      <c r="AI61" s="660">
        <v>0.0359375</v>
      </c>
      <c r="AJ61" s="661">
        <v>6</v>
      </c>
      <c r="AK61" s="707">
        <f>IF(AJ61&gt;0,AI61/AJ61,0)</f>
        <v>0.005989583333333333</v>
      </c>
      <c r="AL61" s="660"/>
      <c r="AM61" s="661"/>
      <c r="AN61" s="707"/>
      <c r="AO61" s="660"/>
      <c r="AP61" s="661"/>
      <c r="AQ61" s="707"/>
      <c r="AR61" s="738"/>
      <c r="AS61" s="709"/>
      <c r="AT61" s="707"/>
      <c r="AU61" s="668">
        <f>E61+AR61</f>
        <v>0.0359375</v>
      </c>
      <c r="AV61" s="669">
        <f>H61+AS61</f>
        <v>6</v>
      </c>
      <c r="AW61" s="662">
        <f>IF(AV61&gt;0,AU61/AV61,0)</f>
        <v>0.005989583333333333</v>
      </c>
      <c r="AX61" s="739">
        <f>$AX$2-T61</f>
        <v>52</v>
      </c>
      <c r="AY61" s="740" t="str">
        <f>IF(AND(S61="M",AX61&lt;=19),"M16",IF(AND(S61="M",AX61&lt;=29),"M20",IF(AND(S61="M",AX61&lt;=39),"M30",IF(AND(S61="M",AX61&lt;=49),"M40",IF(AND(S61="M",AX61&lt;=59),"M50",IF(AND(S61="M",AX61&lt;=69),"M60",IF(AND(S61="M",AX61&lt;=99),"M70")))))))</f>
        <v>M50</v>
      </c>
      <c r="AZ61" s="888" t="b">
        <f>IF(AND(S61="k",AX61&lt;=19),"K16",IF(AND(S61="K",AX61&lt;=29),"K20",IF(AND(S61="K",AX61&lt;=39),"K30",IF(AND(S61="K",AX61&lt;=49),"K40",IF(AND(S61="K",AX61&lt;=59),"K50",IF(AND(S61="K",AX61&lt;=69),"K60",IF(AND(S61="K",AX61&lt;=99),"K70")))))))</f>
        <v>0</v>
      </c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92"/>
      <c r="BL61" s="192"/>
      <c r="BM61" s="192"/>
    </row>
    <row r="62" spans="1:65" s="144" customFormat="1" ht="11.25" customHeight="1">
      <c r="A62" s="119">
        <f>A61+1</f>
        <v>59</v>
      </c>
      <c r="B62" s="120">
        <v>22</v>
      </c>
      <c r="C62" s="145">
        <v>182</v>
      </c>
      <c r="D62" s="121" t="s">
        <v>161</v>
      </c>
      <c r="E62" s="122">
        <f>W62+Z62+AC62+AF62+AI62+AL62+AO62</f>
        <v>0.037280092592592594</v>
      </c>
      <c r="F62" s="123"/>
      <c r="G62" s="123"/>
      <c r="H62" s="124">
        <f>X62+AA62+AD62+AG62+AJ62+AM62+AP62</f>
        <v>6</v>
      </c>
      <c r="I62" s="125">
        <f>IF(H62&gt;0,E62/H62,"")</f>
        <v>0.006213348765432099</v>
      </c>
      <c r="J62" s="126"/>
      <c r="K62" s="127"/>
      <c r="L62" s="126"/>
      <c r="M62" s="126"/>
      <c r="N62" s="127"/>
      <c r="O62" s="126">
        <v>8</v>
      </c>
      <c r="P62" s="128"/>
      <c r="Q62" s="128"/>
      <c r="R62" s="128" t="s">
        <v>140</v>
      </c>
      <c r="S62" s="129" t="s">
        <v>47</v>
      </c>
      <c r="T62" s="129">
        <v>1987</v>
      </c>
      <c r="U62" s="130" t="str">
        <f>IF(S62="M",AY62,AZ62)</f>
        <v>K20</v>
      </c>
      <c r="V62" s="131" t="s">
        <v>75</v>
      </c>
      <c r="W62" s="697"/>
      <c r="X62" s="698"/>
      <c r="Y62" s="699"/>
      <c r="Z62" s="697"/>
      <c r="AA62" s="698"/>
      <c r="AB62" s="699"/>
      <c r="AC62" s="697"/>
      <c r="AD62" s="698"/>
      <c r="AE62" s="699"/>
      <c r="AF62" s="697"/>
      <c r="AG62" s="698"/>
      <c r="AH62" s="699"/>
      <c r="AI62" s="697"/>
      <c r="AJ62" s="698"/>
      <c r="AK62" s="699"/>
      <c r="AL62" s="697">
        <v>0.037280092592592594</v>
      </c>
      <c r="AM62" s="698">
        <v>6</v>
      </c>
      <c r="AN62" s="699">
        <f>IF(AM62&gt;0,AL62/AM62,0)</f>
        <v>0.006213348765432099</v>
      </c>
      <c r="AO62" s="697"/>
      <c r="AP62" s="698"/>
      <c r="AQ62" s="699"/>
      <c r="AR62" s="735"/>
      <c r="AS62" s="702"/>
      <c r="AT62" s="699"/>
      <c r="AU62" s="721">
        <f>E62+AR62</f>
        <v>0.037280092592592594</v>
      </c>
      <c r="AV62" s="722">
        <f>H62+AS62</f>
        <v>6</v>
      </c>
      <c r="AW62" s="699">
        <f>IF(AV62&gt;0,AU62/AV62,0)</f>
        <v>0.006213348765432099</v>
      </c>
      <c r="AX62" s="705">
        <f>$AX$2-T62</f>
        <v>24</v>
      </c>
      <c r="AY62" s="706" t="b">
        <f>IF(AND(S62="M",AX62&lt;=19),"M16",IF(AND(S62="M",AX62&lt;=29),"M20",IF(AND(S62="M",AX62&lt;=39),"M30",IF(AND(S62="M",AX62&lt;=49),"M40",IF(AND(S62="M",AX62&lt;=59),"M50",IF(AND(S62="M",AX62&lt;=69),"M60",IF(AND(S62="M",AX62&lt;=99),"M70")))))))</f>
        <v>0</v>
      </c>
      <c r="AZ62" s="884" t="str">
        <f>IF(AND(S62="k",AX62&lt;=19),"K16",IF(AND(S62="K",AX62&lt;=29),"K20",IF(AND(S62="K",AX62&lt;=39),"K30",IF(AND(S62="K",AX62&lt;=49),"K40",IF(AND(S62="K",AX62&lt;=59),"K50",IF(AND(S62="K",AX62&lt;=69),"K60",IF(AND(S62="K",AX62&lt;=99),"K70")))))))</f>
        <v>K20</v>
      </c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146"/>
      <c r="BL62" s="146"/>
      <c r="BM62" s="146"/>
    </row>
    <row r="63" spans="1:65" s="144" customFormat="1" ht="11.25" customHeight="1" thickBot="1">
      <c r="A63" s="149">
        <f>A62+1</f>
        <v>60</v>
      </c>
      <c r="B63" s="150">
        <v>23</v>
      </c>
      <c r="C63" s="151">
        <v>141</v>
      </c>
      <c r="D63" s="152" t="s">
        <v>162</v>
      </c>
      <c r="E63" s="153">
        <f>W63+Z63+AC63+AF63+AI63+AL63+AO63</f>
        <v>0.03949074074074074</v>
      </c>
      <c r="F63" s="154"/>
      <c r="G63" s="154"/>
      <c r="H63" s="155">
        <f>X63+AA63+AD63+AG63+AJ63+AM63+AP63</f>
        <v>6</v>
      </c>
      <c r="I63" s="156">
        <f>IF(H63&gt;0,E63/H63,"")</f>
        <v>0.0065817901234567905</v>
      </c>
      <c r="J63" s="157">
        <v>11</v>
      </c>
      <c r="K63" s="158"/>
      <c r="L63" s="157"/>
      <c r="M63" s="157"/>
      <c r="N63" s="158"/>
      <c r="O63" s="157"/>
      <c r="P63" s="159"/>
      <c r="Q63" s="159"/>
      <c r="R63" s="159" t="s">
        <v>140</v>
      </c>
      <c r="S63" s="160" t="s">
        <v>47</v>
      </c>
      <c r="T63" s="160">
        <v>1956</v>
      </c>
      <c r="U63" s="161" t="str">
        <f>IF(S63="M",AY63,AZ63)</f>
        <v>K50</v>
      </c>
      <c r="V63" s="162" t="s">
        <v>15</v>
      </c>
      <c r="W63" s="741">
        <v>0.03949074074074074</v>
      </c>
      <c r="X63" s="742">
        <v>6</v>
      </c>
      <c r="Y63" s="743">
        <f>IF(X63&gt;0,W63/X63,0)</f>
        <v>0.0065817901234567905</v>
      </c>
      <c r="Z63" s="744"/>
      <c r="AA63" s="745"/>
      <c r="AB63" s="746"/>
      <c r="AC63" s="744"/>
      <c r="AD63" s="745"/>
      <c r="AE63" s="746"/>
      <c r="AF63" s="744"/>
      <c r="AG63" s="745"/>
      <c r="AH63" s="746"/>
      <c r="AI63" s="744"/>
      <c r="AJ63" s="745"/>
      <c r="AK63" s="746"/>
      <c r="AL63" s="744"/>
      <c r="AM63" s="745"/>
      <c r="AN63" s="746"/>
      <c r="AO63" s="744"/>
      <c r="AP63" s="745"/>
      <c r="AQ63" s="746"/>
      <c r="AR63" s="747"/>
      <c r="AS63" s="748"/>
      <c r="AT63" s="746"/>
      <c r="AU63" s="749">
        <f>E63+AR63</f>
        <v>0.03949074074074074</v>
      </c>
      <c r="AV63" s="750">
        <f>H63+AS63</f>
        <v>6</v>
      </c>
      <c r="AW63" s="746">
        <f>IF(AV63&gt;0,AU63/AV63,0)</f>
        <v>0.0065817901234567905</v>
      </c>
      <c r="AX63" s="751">
        <f>$AX$2-T63</f>
        <v>55</v>
      </c>
      <c r="AY63" s="752" t="b">
        <f>IF(AND(S63="M",AX63&lt;=19),"M16",IF(AND(S63="M",AX63&lt;=29),"M20",IF(AND(S63="M",AX63&lt;=39),"M30",IF(AND(S63="M",AX63&lt;=49),"M40",IF(AND(S63="M",AX63&lt;=59),"M50",IF(AND(S63="M",AX63&lt;=69),"M60",IF(AND(S63="M",AX63&lt;=99),"M70")))))))</f>
        <v>0</v>
      </c>
      <c r="AZ63" s="889" t="str">
        <f>IF(AND(S63="k",AX63&lt;=19),"K16",IF(AND(S63="K",AX63&lt;=29),"K20",IF(AND(S63="K",AX63&lt;=39),"K30",IF(AND(S63="K",AX63&lt;=49),"K40",IF(AND(S63="K",AX63&lt;=59),"K50",IF(AND(S63="K",AX63&lt;=69),"K60",IF(AND(S63="K",AX63&lt;=99),"K70")))))))</f>
        <v>K50</v>
      </c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146"/>
      <c r="BL63" s="146"/>
      <c r="BM63" s="146"/>
    </row>
    <row r="64" spans="1:68" ht="12" thickBot="1">
      <c r="A64" s="753" t="s">
        <v>227</v>
      </c>
      <c r="B64" s="753"/>
      <c r="C64" s="754"/>
      <c r="D64" s="755"/>
      <c r="E64" s="756">
        <f>SUM(E4:E63)</f>
        <v>6.498645833333334</v>
      </c>
      <c r="F64" s="757"/>
      <c r="G64" s="757"/>
      <c r="H64" s="758">
        <f>SUM(H4:H63)</f>
        <v>1500.6299999999999</v>
      </c>
      <c r="I64" s="759">
        <f>IF(H64&gt;0,E64/H64,"")</f>
        <v>0.004330611698642127</v>
      </c>
      <c r="J64" s="760"/>
      <c r="K64" s="761"/>
      <c r="L64" s="760"/>
      <c r="M64" s="760"/>
      <c r="N64" s="760"/>
      <c r="O64" s="760"/>
      <c r="P64" s="762"/>
      <c r="Q64" s="163"/>
      <c r="R64" s="163"/>
      <c r="S64" s="163"/>
      <c r="T64" s="763"/>
      <c r="U64" s="763"/>
      <c r="V64" s="764" t="s">
        <v>224</v>
      </c>
      <c r="W64" s="765">
        <f>SUM(W4:W63)</f>
        <v>0.9574305555555556</v>
      </c>
      <c r="X64" s="766">
        <f>SUM(X4:X63)</f>
        <v>216</v>
      </c>
      <c r="Y64" s="767">
        <f>IF(X64&gt;0,W64/X64,0)</f>
        <v>0.004432548868312757</v>
      </c>
      <c r="Z64" s="765">
        <f>SUM(Z4:Z63)</f>
        <v>0.8634722222222221</v>
      </c>
      <c r="AA64" s="766">
        <f>SUM(AA4:AA63)</f>
        <v>204</v>
      </c>
      <c r="AB64" s="767">
        <f>IF(AA64&gt;0,Z64/AA64,0)</f>
        <v>0.004232706971677559</v>
      </c>
      <c r="AC64" s="765">
        <f>SUM(AC4:AC63)</f>
        <v>1.0195949074074073</v>
      </c>
      <c r="AD64" s="766">
        <f>SUM(AD4:AD63)</f>
        <v>216</v>
      </c>
      <c r="AE64" s="767">
        <f>IF(AD64&gt;0,AC64/AD64,0)</f>
        <v>0.004720346793552811</v>
      </c>
      <c r="AF64" s="765">
        <f>SUM(AF4:AF63)</f>
        <v>0.9888657407407411</v>
      </c>
      <c r="AG64" s="766">
        <f>SUM(AG4:AG63)</f>
        <v>222</v>
      </c>
      <c r="AH64" s="767">
        <f>IF(AG64&gt;0,AF64/AG64,0)</f>
        <v>0.004454350183516852</v>
      </c>
      <c r="AI64" s="765">
        <f>SUM(AI4:AI63)</f>
        <v>1.0158796296296297</v>
      </c>
      <c r="AJ64" s="766">
        <f>SUM(AJ4:AJ63)</f>
        <v>234</v>
      </c>
      <c r="AK64" s="767">
        <f>IF(AJ64&gt;0,AI64/AJ64,0)</f>
        <v>0.004341365938588161</v>
      </c>
      <c r="AL64" s="765">
        <f>SUM(AL4:AL63)</f>
        <v>0.775462962962963</v>
      </c>
      <c r="AM64" s="766">
        <f>SUM(AM4:AM63)</f>
        <v>198</v>
      </c>
      <c r="AN64" s="767">
        <f>IF(AM64&gt;0,AL64/AM64,0)</f>
        <v>0.003916479610924056</v>
      </c>
      <c r="AO64" s="765">
        <f>SUM(AO4:AO63)</f>
        <v>0.8779398148148149</v>
      </c>
      <c r="AP64" s="768">
        <f>SUM(AP4:AP63)</f>
        <v>210.62999999999985</v>
      </c>
      <c r="AQ64" s="767">
        <f>IF(AP64&gt;0,AO64/AP64,0)</f>
        <v>0.004168161300929666</v>
      </c>
      <c r="AR64" s="765">
        <f>SUM(AR4:AR63)</f>
        <v>0.8379745370370371</v>
      </c>
      <c r="AS64" s="768">
        <f>SUM(AS4:AS63)</f>
        <v>210</v>
      </c>
      <c r="AT64" s="767">
        <f>IF(AS64&gt;0,AR64/AS64,0)</f>
        <v>0.003990354938271605</v>
      </c>
      <c r="AU64" s="769"/>
      <c r="AV64" s="770"/>
      <c r="AW64" s="771"/>
      <c r="AX64" s="890">
        <f>SUM(AX4:AX63)</f>
        <v>2464</v>
      </c>
      <c r="AY64" s="891"/>
      <c r="AZ64" s="892"/>
      <c r="BK64" s="83"/>
      <c r="BL64" s="83"/>
      <c r="BM64" s="83"/>
      <c r="BN64" s="772"/>
      <c r="BO64" s="772"/>
      <c r="BP64" s="772"/>
    </row>
    <row r="65" spans="1:68" ht="13.5" thickBot="1">
      <c r="A65" s="773" t="s">
        <v>226</v>
      </c>
      <c r="B65" s="773"/>
      <c r="C65" s="774"/>
      <c r="D65" s="773"/>
      <c r="E65" s="775">
        <f>W64+Z64+AC64+AF64+AI64+AL64+AO64+AR64</f>
        <v>7.336620370370372</v>
      </c>
      <c r="F65" s="776"/>
      <c r="G65" s="777"/>
      <c r="H65" s="777"/>
      <c r="I65" s="778" t="s">
        <v>254</v>
      </c>
      <c r="J65" s="779">
        <v>36</v>
      </c>
      <c r="K65" s="780">
        <v>34</v>
      </c>
      <c r="L65" s="779">
        <v>36</v>
      </c>
      <c r="M65" s="779">
        <v>37</v>
      </c>
      <c r="N65" s="779">
        <v>39</v>
      </c>
      <c r="O65" s="781">
        <v>33</v>
      </c>
      <c r="P65" s="779">
        <v>34</v>
      </c>
      <c r="Q65" s="782">
        <v>34</v>
      </c>
      <c r="R65" s="783">
        <f>SUM(J65:Q65)</f>
        <v>283</v>
      </c>
      <c r="S65" s="784" t="s">
        <v>267</v>
      </c>
      <c r="U65" s="763"/>
      <c r="V65" s="785" t="s">
        <v>19</v>
      </c>
      <c r="W65" s="786">
        <f>SUM(W4:W40)</f>
        <v>0.47671296296296306</v>
      </c>
      <c r="X65" s="787">
        <f>SUM(X4:X40)</f>
        <v>138</v>
      </c>
      <c r="Y65" s="788">
        <f>IF(X65&gt;0,W65/X65,0)</f>
        <v>0.003454441760601182</v>
      </c>
      <c r="Z65" s="786">
        <f>SUM(Z4:Z40)</f>
        <v>0.4485648148148149</v>
      </c>
      <c r="AA65" s="787">
        <f>SUM(AA4:AA40)</f>
        <v>138</v>
      </c>
      <c r="AB65" s="788">
        <f>IF(AA65&gt;0,Z65/AA65,0)</f>
        <v>0.0032504696725711227</v>
      </c>
      <c r="AC65" s="786">
        <f>SUM(AC4:AC40)</f>
        <v>0.397488425925926</v>
      </c>
      <c r="AD65" s="787">
        <f>SUM(AD4:AD40)</f>
        <v>120</v>
      </c>
      <c r="AE65" s="788">
        <f>IF(AD65&gt;0,AC65/AD65,0)</f>
        <v>0.0033124035493827166</v>
      </c>
      <c r="AF65" s="786">
        <f>SUM(AF4:AF40)</f>
        <v>0.4348032407407408</v>
      </c>
      <c r="AG65" s="787">
        <f>SUM(AG4:AG40)</f>
        <v>132</v>
      </c>
      <c r="AH65" s="788">
        <f>IF(AG65&gt;0,AF65/AG65,0)</f>
        <v>0.003293963945005612</v>
      </c>
      <c r="AI65" s="786">
        <f>SUM(AI4:AI40)</f>
        <v>0.4341550925925926</v>
      </c>
      <c r="AJ65" s="787">
        <f>SUM(AJ4:AJ40)</f>
        <v>138</v>
      </c>
      <c r="AK65" s="788">
        <f>IF(AJ65&gt;0,AI65/AJ65,0)</f>
        <v>0.003146051395598497</v>
      </c>
      <c r="AL65" s="786">
        <f>SUM(AL4:AL40)</f>
        <v>0.45822916666666674</v>
      </c>
      <c r="AM65" s="787">
        <f>SUM(AM4:AM40)</f>
        <v>144</v>
      </c>
      <c r="AN65" s="788">
        <f>IF(AM65&gt;0,AL65/AM65,0)</f>
        <v>0.0031821469907407415</v>
      </c>
      <c r="AO65" s="786">
        <f>SUM(AO4:AO40)</f>
        <v>0.46406250000000004</v>
      </c>
      <c r="AP65" s="789">
        <f>SUM(AP4:AP40)</f>
        <v>142.48499999999993</v>
      </c>
      <c r="AQ65" s="788">
        <f>IF(AP65&gt;0,AO65/AP65,0)</f>
        <v>0.0032569217812401323</v>
      </c>
      <c r="AR65" s="786">
        <f>SUM(AR4:AR40)</f>
        <v>0.5166782407407409</v>
      </c>
      <c r="AS65" s="789">
        <f>SUM(AS4:AS40)</f>
        <v>156</v>
      </c>
      <c r="AT65" s="788">
        <f>IF(AS65&gt;0,AR65/AS65,0)</f>
        <v>0.003312040004748339</v>
      </c>
      <c r="AU65" s="893"/>
      <c r="AW65" s="790" t="s">
        <v>248</v>
      </c>
      <c r="AX65" s="791">
        <f>AX64/A63</f>
        <v>41.06666666666667</v>
      </c>
      <c r="AY65" s="792" t="s">
        <v>250</v>
      </c>
      <c r="AZ65" s="793"/>
      <c r="BK65" s="83"/>
      <c r="BL65" s="83"/>
      <c r="BM65" s="83"/>
      <c r="BN65" s="772"/>
      <c r="BO65" s="772"/>
      <c r="BP65" s="772"/>
    </row>
    <row r="66" spans="1:68" ht="13.5" thickBot="1">
      <c r="A66" s="794"/>
      <c r="B66" s="794"/>
      <c r="C66" s="763"/>
      <c r="D66" s="163"/>
      <c r="E66" s="795">
        <f>X64+AA64+AD64+AG64+AJ64+AM64+AP64+AS64</f>
        <v>1710.6299999999999</v>
      </c>
      <c r="F66" s="796"/>
      <c r="G66" s="797"/>
      <c r="H66" s="798"/>
      <c r="I66" s="799" t="s">
        <v>266</v>
      </c>
      <c r="J66" s="800">
        <v>12</v>
      </c>
      <c r="K66" s="800">
        <v>12</v>
      </c>
      <c r="L66" s="800">
        <v>14</v>
      </c>
      <c r="M66" s="800">
        <v>15</v>
      </c>
      <c r="N66" s="800">
        <v>12</v>
      </c>
      <c r="O66" s="800">
        <v>9</v>
      </c>
      <c r="P66" s="800">
        <v>11</v>
      </c>
      <c r="Q66" s="801">
        <v>11</v>
      </c>
      <c r="R66" s="802">
        <f>SUM(J66:Q66)</f>
        <v>96</v>
      </c>
      <c r="S66" s="80"/>
      <c r="U66" s="763"/>
      <c r="V66" s="803" t="s">
        <v>140</v>
      </c>
      <c r="W66" s="804">
        <f>SUM(W41:W63)</f>
        <v>0.4807175925925926</v>
      </c>
      <c r="X66" s="805">
        <f>SUM(X41:X63)</f>
        <v>78</v>
      </c>
      <c r="Y66" s="806">
        <f>IF(X66&gt;0,W66/X66,0)</f>
        <v>0.006163046058879393</v>
      </c>
      <c r="Z66" s="804">
        <f>SUM(Z41:Z63)</f>
        <v>0.41490740740740745</v>
      </c>
      <c r="AA66" s="805">
        <f>SUM(AA41:AA63)</f>
        <v>66</v>
      </c>
      <c r="AB66" s="806">
        <f>IF(AA66&gt;0,Z66/AA66,0)</f>
        <v>0.0062864758698092035</v>
      </c>
      <c r="AC66" s="804">
        <f>SUM(AC41:AC63)</f>
        <v>0.6221064814814813</v>
      </c>
      <c r="AD66" s="805">
        <f>SUM(AD41:AD63)</f>
        <v>96</v>
      </c>
      <c r="AE66" s="806">
        <f>IF(AD66&gt;0,AC66/AD66,0)</f>
        <v>0.00648027584876543</v>
      </c>
      <c r="AF66" s="804">
        <f>SUM(AF41:AF63)</f>
        <v>0.5540625000000001</v>
      </c>
      <c r="AG66" s="805">
        <f>SUM(AG41:AG63)</f>
        <v>90</v>
      </c>
      <c r="AH66" s="806">
        <f>IF(AG66&gt;0,AF66/AG66,0)</f>
        <v>0.006156250000000001</v>
      </c>
      <c r="AI66" s="804">
        <f>SUM(AI41:AI63)</f>
        <v>0.581724537037037</v>
      </c>
      <c r="AJ66" s="805">
        <f>SUM(AJ41:AJ63)</f>
        <v>96</v>
      </c>
      <c r="AK66" s="806">
        <f>IF(AJ66&gt;0,AI66/AJ66,0)</f>
        <v>0.006059630594135802</v>
      </c>
      <c r="AL66" s="804">
        <f>SUM(AL41:AL63)</f>
        <v>0.3172337962962963</v>
      </c>
      <c r="AM66" s="805">
        <f>SUM(AM41:AM63)</f>
        <v>54</v>
      </c>
      <c r="AN66" s="806">
        <f>IF(AM66&gt;0,AL66/AM66,0)</f>
        <v>0.0058746999314128944</v>
      </c>
      <c r="AO66" s="804">
        <f>SUM(AO41:AO63)</f>
        <v>0.4138773148148149</v>
      </c>
      <c r="AP66" s="807">
        <f>SUM(AP41:AP63)</f>
        <v>68.14500000000001</v>
      </c>
      <c r="AQ66" s="806">
        <f>IF(AP66&gt;0,AO66/AP66,0)</f>
        <v>0.006073480296644138</v>
      </c>
      <c r="AR66" s="804">
        <f>SUM(AR41:AR63)</f>
        <v>0.3212962962962963</v>
      </c>
      <c r="AS66" s="807">
        <f>SUM(AS41:AS63)</f>
        <v>54</v>
      </c>
      <c r="AT66" s="806">
        <f>IF(AS66&gt;0,AR66/AS66,0)</f>
        <v>0.005949931412894376</v>
      </c>
      <c r="BK66" s="83"/>
      <c r="BL66" s="83"/>
      <c r="BM66" s="83"/>
      <c r="BN66" s="772"/>
      <c r="BO66" s="772"/>
      <c r="BP66" s="772"/>
    </row>
    <row r="67" spans="5:68" ht="12.75">
      <c r="E67" s="775">
        <f>E65/E66</f>
        <v>0.004288841169844076</v>
      </c>
      <c r="F67" s="808"/>
      <c r="G67" s="809"/>
      <c r="H67" s="810"/>
      <c r="I67" s="811" t="s">
        <v>261</v>
      </c>
      <c r="J67" s="812">
        <v>13</v>
      </c>
      <c r="K67" s="812">
        <v>11</v>
      </c>
      <c r="L67" s="812">
        <v>16</v>
      </c>
      <c r="M67" s="812">
        <v>15</v>
      </c>
      <c r="N67" s="812">
        <v>16</v>
      </c>
      <c r="O67" s="812">
        <v>9</v>
      </c>
      <c r="P67" s="813">
        <v>11</v>
      </c>
      <c r="Q67" s="814">
        <v>9</v>
      </c>
      <c r="R67" s="815">
        <f>SUM(J67:Q67)</f>
        <v>100</v>
      </c>
      <c r="S67" s="816"/>
      <c r="U67" s="163"/>
      <c r="W67" s="817"/>
      <c r="Y67" s="818"/>
      <c r="Z67" s="819"/>
      <c r="AA67" s="820"/>
      <c r="AB67" s="821"/>
      <c r="AC67" s="822"/>
      <c r="AD67" s="820"/>
      <c r="AE67" s="823"/>
      <c r="AF67" s="822"/>
      <c r="AG67" s="824"/>
      <c r="AH67" s="825"/>
      <c r="AI67" s="822"/>
      <c r="AJ67" s="820"/>
      <c r="AK67" s="825"/>
      <c r="AL67" s="822"/>
      <c r="AM67" s="820"/>
      <c r="AN67" s="825"/>
      <c r="AO67" s="822"/>
      <c r="AP67" s="826"/>
      <c r="AQ67" s="825"/>
      <c r="AR67" s="827"/>
      <c r="AS67" s="828"/>
      <c r="AT67" s="829"/>
      <c r="BK67" s="83"/>
      <c r="BL67" s="83"/>
      <c r="BM67" s="83"/>
      <c r="BN67" s="772"/>
      <c r="BO67" s="772"/>
      <c r="BP67" s="772"/>
    </row>
    <row r="68" spans="5:68" ht="12.75">
      <c r="E68" s="775"/>
      <c r="F68" s="830"/>
      <c r="G68" s="831"/>
      <c r="H68" s="832"/>
      <c r="I68" s="833" t="s">
        <v>220</v>
      </c>
      <c r="J68" s="834">
        <f>X64</f>
        <v>216</v>
      </c>
      <c r="K68" s="834">
        <f>AA64</f>
        <v>204</v>
      </c>
      <c r="L68" s="834">
        <f>AD64</f>
        <v>216</v>
      </c>
      <c r="M68" s="835">
        <f>AG64</f>
        <v>222</v>
      </c>
      <c r="N68" s="834">
        <f>AJ64</f>
        <v>234</v>
      </c>
      <c r="O68" s="834">
        <f>AM64</f>
        <v>198</v>
      </c>
      <c r="P68" s="836">
        <f>AP64</f>
        <v>210.62999999999985</v>
      </c>
      <c r="Q68" s="837">
        <f>AS64</f>
        <v>210</v>
      </c>
      <c r="R68" s="838">
        <f>SUM(J68:Q68)</f>
        <v>1710.6299999999999</v>
      </c>
      <c r="S68" s="839"/>
      <c r="U68" s="659"/>
      <c r="W68" s="840"/>
      <c r="Y68" s="821"/>
      <c r="Z68" s="819"/>
      <c r="AA68" s="820"/>
      <c r="AB68" s="821"/>
      <c r="AC68" s="822"/>
      <c r="AD68" s="820"/>
      <c r="AE68" s="823"/>
      <c r="AF68" s="822"/>
      <c r="AG68" s="824"/>
      <c r="AH68" s="825"/>
      <c r="AI68" s="822"/>
      <c r="AJ68" s="820"/>
      <c r="AK68" s="825"/>
      <c r="AL68" s="822"/>
      <c r="AM68" s="820"/>
      <c r="AN68" s="825"/>
      <c r="AO68" s="822"/>
      <c r="AP68" s="826"/>
      <c r="AQ68" s="825"/>
      <c r="AR68" s="827"/>
      <c r="AS68" s="828"/>
      <c r="AT68" s="829"/>
      <c r="BK68" s="83"/>
      <c r="BL68" s="83"/>
      <c r="BM68" s="83"/>
      <c r="BN68" s="772"/>
      <c r="BO68" s="772"/>
      <c r="BP68" s="772"/>
    </row>
    <row r="69" spans="1:68" ht="12.75">
      <c r="A69" s="794"/>
      <c r="B69" s="794"/>
      <c r="C69" s="763"/>
      <c r="D69" s="163"/>
      <c r="E69" s="775"/>
      <c r="F69" s="830"/>
      <c r="G69" s="831"/>
      <c r="H69" s="832"/>
      <c r="I69" s="833" t="s">
        <v>222</v>
      </c>
      <c r="J69" s="841">
        <v>0.2659722222222222</v>
      </c>
      <c r="K69" s="841">
        <v>0.25416666666666665</v>
      </c>
      <c r="L69" s="841">
        <v>0.2833333333333333</v>
      </c>
      <c r="M69" s="841">
        <v>0.2673611111111111</v>
      </c>
      <c r="N69" s="841">
        <v>0.2604166666666667</v>
      </c>
      <c r="O69" s="841">
        <v>0.2347222222222222</v>
      </c>
      <c r="P69" s="841">
        <v>0.25</v>
      </c>
      <c r="Q69" s="841">
        <v>0.23958333333333334</v>
      </c>
      <c r="R69" s="842">
        <v>0.2576388888888889</v>
      </c>
      <c r="U69" s="763"/>
      <c r="V69" s="163"/>
      <c r="W69" s="822"/>
      <c r="X69" s="820"/>
      <c r="Y69" s="821"/>
      <c r="Z69" s="822"/>
      <c r="AA69" s="820"/>
      <c r="AB69" s="821"/>
      <c r="AC69" s="822"/>
      <c r="AD69" s="820"/>
      <c r="AE69" s="823"/>
      <c r="AF69" s="822"/>
      <c r="AG69" s="824"/>
      <c r="AH69" s="825"/>
      <c r="AI69" s="822"/>
      <c r="AJ69" s="820"/>
      <c r="AK69" s="825"/>
      <c r="AL69" s="822"/>
      <c r="AM69" s="820"/>
      <c r="AN69" s="825"/>
      <c r="AO69" s="822"/>
      <c r="AP69" s="820"/>
      <c r="AQ69" s="825"/>
      <c r="AR69" s="827"/>
      <c r="AS69" s="828"/>
      <c r="AT69" s="829"/>
      <c r="BK69" s="83"/>
      <c r="BL69" s="83"/>
      <c r="BM69" s="83"/>
      <c r="BN69" s="772"/>
      <c r="BO69" s="772"/>
      <c r="BP69" s="772"/>
    </row>
    <row r="70" spans="1:68" ht="12.75">
      <c r="A70" s="794"/>
      <c r="B70" s="794"/>
      <c r="C70" s="763"/>
      <c r="D70" s="163"/>
      <c r="E70" s="775"/>
      <c r="F70" s="830"/>
      <c r="G70" s="831"/>
      <c r="H70" s="832"/>
      <c r="I70" s="833" t="s">
        <v>221</v>
      </c>
      <c r="J70" s="843"/>
      <c r="K70" s="843">
        <v>8</v>
      </c>
      <c r="L70" s="843">
        <v>5</v>
      </c>
      <c r="M70" s="843">
        <v>3</v>
      </c>
      <c r="N70" s="843">
        <v>2</v>
      </c>
      <c r="O70" s="843">
        <v>3</v>
      </c>
      <c r="P70" s="843">
        <v>1</v>
      </c>
      <c r="Q70" s="844">
        <v>2</v>
      </c>
      <c r="R70" s="838">
        <f>SUM(K70:Q70)</f>
        <v>24</v>
      </c>
      <c r="U70" s="763"/>
      <c r="V70" s="163"/>
      <c r="W70" s="822"/>
      <c r="X70" s="820"/>
      <c r="Y70" s="821"/>
      <c r="Z70" s="822"/>
      <c r="AA70" s="820"/>
      <c r="AB70" s="821"/>
      <c r="AC70" s="822"/>
      <c r="AD70" s="820"/>
      <c r="AE70" s="823"/>
      <c r="AF70" s="822"/>
      <c r="AG70" s="824"/>
      <c r="AH70" s="825"/>
      <c r="AI70" s="822"/>
      <c r="AJ70" s="820"/>
      <c r="AK70" s="825"/>
      <c r="AL70" s="822"/>
      <c r="AM70" s="820"/>
      <c r="AN70" s="825"/>
      <c r="AO70" s="822"/>
      <c r="AP70" s="820"/>
      <c r="AQ70" s="825"/>
      <c r="AR70" s="827"/>
      <c r="AS70" s="828"/>
      <c r="AT70" s="829"/>
      <c r="BK70" s="83"/>
      <c r="BL70" s="83"/>
      <c r="BM70" s="83"/>
      <c r="BN70" s="772"/>
      <c r="BO70" s="772"/>
      <c r="BP70" s="772"/>
    </row>
    <row r="71" spans="1:68" ht="12.75">
      <c r="A71" s="794"/>
      <c r="B71" s="794"/>
      <c r="C71" s="763"/>
      <c r="D71" s="163"/>
      <c r="E71" s="775"/>
      <c r="F71" s="830"/>
      <c r="G71" s="831"/>
      <c r="H71" s="832"/>
      <c r="I71" s="833" t="s">
        <v>229</v>
      </c>
      <c r="J71" s="843"/>
      <c r="K71" s="843"/>
      <c r="L71" s="843"/>
      <c r="M71" s="843"/>
      <c r="N71" s="843"/>
      <c r="O71" s="843"/>
      <c r="P71" s="843"/>
      <c r="Q71" s="844"/>
      <c r="R71" s="838">
        <f>SUM(J71:Q71)</f>
        <v>0</v>
      </c>
      <c r="U71" s="763"/>
      <c r="V71" s="163"/>
      <c r="W71" s="822"/>
      <c r="X71" s="820"/>
      <c r="Y71" s="821"/>
      <c r="Z71" s="822"/>
      <c r="AA71" s="820"/>
      <c r="AB71" s="821"/>
      <c r="AC71" s="822"/>
      <c r="AD71" s="820"/>
      <c r="AE71" s="823"/>
      <c r="AF71" s="822"/>
      <c r="AG71" s="824"/>
      <c r="AH71" s="825"/>
      <c r="AI71" s="822"/>
      <c r="AJ71" s="820"/>
      <c r="AK71" s="825"/>
      <c r="AL71" s="822"/>
      <c r="AM71" s="820"/>
      <c r="AN71" s="825"/>
      <c r="AO71" s="822"/>
      <c r="AP71" s="820"/>
      <c r="AQ71" s="825"/>
      <c r="AR71" s="827"/>
      <c r="AS71" s="828"/>
      <c r="AT71" s="829"/>
      <c r="BK71" s="83"/>
      <c r="BL71" s="83"/>
      <c r="BM71" s="83"/>
      <c r="BN71" s="772"/>
      <c r="BO71" s="772"/>
      <c r="BP71" s="772"/>
    </row>
    <row r="72" spans="1:68" ht="13.5" thickBot="1">
      <c r="A72" s="794"/>
      <c r="B72" s="794"/>
      <c r="C72" s="763"/>
      <c r="D72" s="163"/>
      <c r="E72" s="775"/>
      <c r="F72" s="845"/>
      <c r="G72" s="846"/>
      <c r="H72" s="847"/>
      <c r="I72" s="848" t="s">
        <v>223</v>
      </c>
      <c r="J72" s="849"/>
      <c r="K72" s="849"/>
      <c r="L72" s="849"/>
      <c r="M72" s="850"/>
      <c r="N72" s="849"/>
      <c r="O72" s="849"/>
      <c r="P72" s="849"/>
      <c r="Q72" s="851"/>
      <c r="R72" s="852">
        <f>SUM(J72:Q72)</f>
        <v>0</v>
      </c>
      <c r="S72" s="853"/>
      <c r="U72" s="763"/>
      <c r="V72" s="163"/>
      <c r="W72" s="822"/>
      <c r="X72" s="820"/>
      <c r="Y72" s="821"/>
      <c r="Z72" s="822"/>
      <c r="AA72" s="820"/>
      <c r="AB72" s="821"/>
      <c r="AC72" s="822"/>
      <c r="AD72" s="820"/>
      <c r="AE72" s="823"/>
      <c r="AF72" s="822"/>
      <c r="AG72" s="824"/>
      <c r="AH72" s="825"/>
      <c r="AI72" s="822"/>
      <c r="AJ72" s="820"/>
      <c r="AK72" s="825"/>
      <c r="AL72" s="822"/>
      <c r="AM72" s="820"/>
      <c r="AN72" s="825"/>
      <c r="AO72" s="822"/>
      <c r="AP72" s="820"/>
      <c r="AQ72" s="825"/>
      <c r="AR72" s="827"/>
      <c r="AS72" s="828"/>
      <c r="AT72" s="829"/>
      <c r="BK72" s="83"/>
      <c r="BL72" s="83"/>
      <c r="BM72" s="83"/>
      <c r="BN72" s="772"/>
      <c r="BO72" s="772"/>
      <c r="BP72" s="772"/>
    </row>
    <row r="73" spans="1:68" ht="13.5" thickBot="1">
      <c r="A73" s="794"/>
      <c r="B73" s="794"/>
      <c r="C73" s="763"/>
      <c r="D73" s="163"/>
      <c r="E73" s="775"/>
      <c r="F73" s="854"/>
      <c r="G73" s="854"/>
      <c r="H73" s="855"/>
      <c r="I73" s="856"/>
      <c r="J73" s="857"/>
      <c r="K73" s="857"/>
      <c r="L73" s="857"/>
      <c r="M73" s="858"/>
      <c r="N73" s="857"/>
      <c r="O73" s="857"/>
      <c r="P73" s="857"/>
      <c r="Q73" s="857"/>
      <c r="R73" s="859"/>
      <c r="U73" s="763"/>
      <c r="V73" s="163"/>
      <c r="W73" s="822"/>
      <c r="X73" s="820"/>
      <c r="Y73" s="821"/>
      <c r="Z73" s="822"/>
      <c r="AA73" s="820"/>
      <c r="AB73" s="821"/>
      <c r="AC73" s="822"/>
      <c r="AD73" s="820"/>
      <c r="AE73" s="823"/>
      <c r="AF73" s="822"/>
      <c r="AG73" s="824"/>
      <c r="AH73" s="825"/>
      <c r="AI73" s="822"/>
      <c r="AJ73" s="820"/>
      <c r="AK73" s="825"/>
      <c r="AL73" s="822"/>
      <c r="AM73" s="820"/>
      <c r="AN73" s="825"/>
      <c r="AO73" s="822"/>
      <c r="AP73" s="820"/>
      <c r="AQ73" s="825"/>
      <c r="AR73" s="827"/>
      <c r="AS73" s="828"/>
      <c r="AT73" s="829"/>
      <c r="BK73" s="83"/>
      <c r="BL73" s="83"/>
      <c r="BM73" s="83"/>
      <c r="BN73" s="772"/>
      <c r="BO73" s="772"/>
      <c r="BP73" s="772"/>
    </row>
    <row r="74" spans="1:68" ht="12.75">
      <c r="A74" s="794"/>
      <c r="B74" s="794"/>
      <c r="C74" s="763"/>
      <c r="D74" s="163"/>
      <c r="E74" s="775"/>
      <c r="F74" s="776"/>
      <c r="G74" s="777"/>
      <c r="H74" s="777"/>
      <c r="I74" s="778" t="s">
        <v>247</v>
      </c>
      <c r="J74" s="779">
        <v>35</v>
      </c>
      <c r="K74" s="779">
        <v>58</v>
      </c>
      <c r="L74" s="779">
        <v>44</v>
      </c>
      <c r="M74" s="779">
        <v>45</v>
      </c>
      <c r="N74" s="779">
        <v>37</v>
      </c>
      <c r="O74" s="779">
        <v>35</v>
      </c>
      <c r="P74" s="779">
        <v>43</v>
      </c>
      <c r="Q74" s="782">
        <v>35</v>
      </c>
      <c r="R74" s="783">
        <v>332</v>
      </c>
      <c r="S74" s="784" t="s">
        <v>253</v>
      </c>
      <c r="U74" s="763"/>
      <c r="V74" s="163"/>
      <c r="W74" s="822"/>
      <c r="X74" s="820"/>
      <c r="Y74" s="821"/>
      <c r="Z74" s="822"/>
      <c r="AA74" s="820"/>
      <c r="AB74" s="821"/>
      <c r="AC74" s="822"/>
      <c r="AD74" s="820"/>
      <c r="AE74" s="823"/>
      <c r="AF74" s="822"/>
      <c r="AG74" s="824"/>
      <c r="AH74" s="825"/>
      <c r="AI74" s="822"/>
      <c r="AJ74" s="820"/>
      <c r="AK74" s="825"/>
      <c r="AL74" s="822"/>
      <c r="AM74" s="820"/>
      <c r="AN74" s="825"/>
      <c r="AO74" s="822"/>
      <c r="AP74" s="820"/>
      <c r="AQ74" s="825"/>
      <c r="AR74" s="827"/>
      <c r="AS74" s="828"/>
      <c r="AT74" s="829"/>
      <c r="BK74" s="83"/>
      <c r="BL74" s="83"/>
      <c r="BM74" s="83"/>
      <c r="BN74" s="772"/>
      <c r="BO74" s="772"/>
      <c r="BP74" s="772"/>
    </row>
    <row r="75" spans="1:68" ht="12.75">
      <c r="A75" s="794"/>
      <c r="B75" s="794"/>
      <c r="C75" s="763"/>
      <c r="D75" s="163"/>
      <c r="E75" s="775"/>
      <c r="F75" s="796"/>
      <c r="G75" s="797"/>
      <c r="H75" s="798"/>
      <c r="I75" s="799" t="s">
        <v>251</v>
      </c>
      <c r="J75" s="800">
        <v>11</v>
      </c>
      <c r="K75" s="800">
        <v>25</v>
      </c>
      <c r="L75" s="800">
        <v>15</v>
      </c>
      <c r="M75" s="800">
        <v>18</v>
      </c>
      <c r="N75" s="800">
        <v>14</v>
      </c>
      <c r="O75" s="800">
        <v>13</v>
      </c>
      <c r="P75" s="800">
        <v>16</v>
      </c>
      <c r="Q75" s="801">
        <v>13</v>
      </c>
      <c r="R75" s="802">
        <v>125</v>
      </c>
      <c r="S75" s="80"/>
      <c r="U75" s="763"/>
      <c r="V75" s="163"/>
      <c r="W75" s="822"/>
      <c r="X75" s="820"/>
      <c r="Y75" s="821"/>
      <c r="Z75" s="822"/>
      <c r="AA75" s="820"/>
      <c r="AB75" s="821"/>
      <c r="AC75" s="822"/>
      <c r="AD75" s="820"/>
      <c r="AE75" s="823"/>
      <c r="AF75" s="822"/>
      <c r="AG75" s="824"/>
      <c r="AH75" s="825"/>
      <c r="AI75" s="822"/>
      <c r="AJ75" s="820"/>
      <c r="AK75" s="825"/>
      <c r="AL75" s="822"/>
      <c r="AM75" s="820"/>
      <c r="AN75" s="825"/>
      <c r="AO75" s="822"/>
      <c r="AP75" s="820"/>
      <c r="AQ75" s="825"/>
      <c r="AR75" s="827"/>
      <c r="AS75" s="828"/>
      <c r="AT75" s="829"/>
      <c r="BK75" s="83"/>
      <c r="BL75" s="83"/>
      <c r="BM75" s="83"/>
      <c r="BN75" s="772"/>
      <c r="BO75" s="772"/>
      <c r="BP75" s="772"/>
    </row>
    <row r="76" spans="1:68" ht="12.75">
      <c r="A76" s="794"/>
      <c r="B76" s="794"/>
      <c r="C76" s="763"/>
      <c r="D76" s="163"/>
      <c r="E76" s="775"/>
      <c r="F76" s="808"/>
      <c r="G76" s="809"/>
      <c r="H76" s="810"/>
      <c r="I76" s="811" t="s">
        <v>252</v>
      </c>
      <c r="J76" s="812">
        <v>8</v>
      </c>
      <c r="K76" s="812">
        <v>27</v>
      </c>
      <c r="L76" s="812">
        <v>14</v>
      </c>
      <c r="M76" s="812">
        <v>19</v>
      </c>
      <c r="N76" s="812">
        <v>13</v>
      </c>
      <c r="O76" s="812">
        <v>13</v>
      </c>
      <c r="P76" s="813">
        <v>17</v>
      </c>
      <c r="Q76" s="814">
        <v>16</v>
      </c>
      <c r="R76" s="815">
        <v>127</v>
      </c>
      <c r="S76" s="816"/>
      <c r="U76" s="763"/>
      <c r="V76" s="163"/>
      <c r="W76" s="822"/>
      <c r="X76" s="820"/>
      <c r="Y76" s="821"/>
      <c r="Z76" s="822"/>
      <c r="AA76" s="820"/>
      <c r="AB76" s="821"/>
      <c r="AC76" s="822"/>
      <c r="AD76" s="820"/>
      <c r="AE76" s="823"/>
      <c r="AF76" s="822"/>
      <c r="AG76" s="824"/>
      <c r="AH76" s="825"/>
      <c r="AI76" s="822"/>
      <c r="AJ76" s="820"/>
      <c r="AK76" s="825"/>
      <c r="AL76" s="822"/>
      <c r="AM76" s="820"/>
      <c r="AN76" s="825"/>
      <c r="AO76" s="822"/>
      <c r="AP76" s="820"/>
      <c r="AQ76" s="825"/>
      <c r="AR76" s="827"/>
      <c r="AS76" s="828"/>
      <c r="AT76" s="829"/>
      <c r="BK76" s="83"/>
      <c r="BL76" s="83"/>
      <c r="BM76" s="83"/>
      <c r="BN76" s="772"/>
      <c r="BO76" s="772"/>
      <c r="BP76" s="772"/>
    </row>
    <row r="77" spans="1:68" ht="12.75">
      <c r="A77" s="794"/>
      <c r="B77" s="794"/>
      <c r="C77" s="763"/>
      <c r="D77" s="163"/>
      <c r="E77" s="775"/>
      <c r="F77" s="830"/>
      <c r="G77" s="831"/>
      <c r="H77" s="832"/>
      <c r="I77" s="833" t="s">
        <v>220</v>
      </c>
      <c r="J77" s="834">
        <v>210</v>
      </c>
      <c r="K77" s="834">
        <v>348</v>
      </c>
      <c r="L77" s="834">
        <v>264</v>
      </c>
      <c r="M77" s="835">
        <v>270</v>
      </c>
      <c r="N77" s="834">
        <v>222</v>
      </c>
      <c r="O77" s="834">
        <v>210</v>
      </c>
      <c r="P77" s="836">
        <v>266.385</v>
      </c>
      <c r="Q77" s="837">
        <v>210</v>
      </c>
      <c r="R77" s="838">
        <v>2000.385</v>
      </c>
      <c r="S77" s="839"/>
      <c r="U77" s="763"/>
      <c r="V77" s="163"/>
      <c r="W77" s="822"/>
      <c r="X77" s="820"/>
      <c r="Y77" s="821"/>
      <c r="Z77" s="822"/>
      <c r="AA77" s="820"/>
      <c r="AB77" s="821"/>
      <c r="AC77" s="822"/>
      <c r="AD77" s="820"/>
      <c r="AE77" s="823"/>
      <c r="AF77" s="822"/>
      <c r="AG77" s="824"/>
      <c r="AH77" s="825"/>
      <c r="AI77" s="822"/>
      <c r="AJ77" s="820"/>
      <c r="AK77" s="825"/>
      <c r="AL77" s="822"/>
      <c r="AM77" s="820"/>
      <c r="AN77" s="825"/>
      <c r="AO77" s="822"/>
      <c r="AP77" s="820"/>
      <c r="AQ77" s="825"/>
      <c r="AR77" s="827"/>
      <c r="AS77" s="828"/>
      <c r="AT77" s="829"/>
      <c r="BK77" s="83"/>
      <c r="BL77" s="83"/>
      <c r="BM77" s="83"/>
      <c r="BN77" s="772"/>
      <c r="BO77" s="772"/>
      <c r="BP77" s="772"/>
    </row>
    <row r="78" spans="1:68" ht="12.75">
      <c r="A78" s="794"/>
      <c r="B78" s="794"/>
      <c r="C78" s="763"/>
      <c r="D78" s="163"/>
      <c r="E78" s="775"/>
      <c r="F78" s="830"/>
      <c r="G78" s="831"/>
      <c r="H78" s="832"/>
      <c r="I78" s="833" t="s">
        <v>222</v>
      </c>
      <c r="J78" s="841">
        <v>0.25625</v>
      </c>
      <c r="K78" s="841">
        <v>0.2916666666666667</v>
      </c>
      <c r="L78" s="841">
        <v>0.25069444444444444</v>
      </c>
      <c r="M78" s="841">
        <v>0.27291666666666664</v>
      </c>
      <c r="N78" s="841">
        <v>0.2638888888888889</v>
      </c>
      <c r="O78" s="841">
        <v>0.2722222222222222</v>
      </c>
      <c r="P78" s="841">
        <v>0.2625</v>
      </c>
      <c r="Q78" s="841">
        <v>0.2791666666666667</v>
      </c>
      <c r="R78" s="842">
        <v>0.26944444444444443</v>
      </c>
      <c r="U78" s="763"/>
      <c r="V78" s="163"/>
      <c r="W78" s="822"/>
      <c r="X78" s="820"/>
      <c r="Y78" s="821"/>
      <c r="Z78" s="822"/>
      <c r="AA78" s="820"/>
      <c r="AB78" s="821"/>
      <c r="AC78" s="822"/>
      <c r="AD78" s="820"/>
      <c r="AE78" s="823"/>
      <c r="AF78" s="822"/>
      <c r="AG78" s="824"/>
      <c r="AH78" s="825"/>
      <c r="AI78" s="822"/>
      <c r="AJ78" s="820"/>
      <c r="AK78" s="825"/>
      <c r="AL78" s="822"/>
      <c r="AM78" s="820"/>
      <c r="AN78" s="825"/>
      <c r="AO78" s="822"/>
      <c r="AP78" s="820"/>
      <c r="AQ78" s="825"/>
      <c r="AR78" s="827"/>
      <c r="AS78" s="828"/>
      <c r="AT78" s="829"/>
      <c r="BK78" s="83"/>
      <c r="BL78" s="83"/>
      <c r="BM78" s="83"/>
      <c r="BN78" s="772"/>
      <c r="BO78" s="772"/>
      <c r="BP78" s="772"/>
    </row>
    <row r="79" spans="1:68" ht="12.75">
      <c r="A79" s="794"/>
      <c r="B79" s="794"/>
      <c r="C79" s="763"/>
      <c r="D79" s="163"/>
      <c r="E79" s="775"/>
      <c r="F79" s="830"/>
      <c r="G79" s="831"/>
      <c r="H79" s="832"/>
      <c r="I79" s="833" t="s">
        <v>221</v>
      </c>
      <c r="J79" s="843"/>
      <c r="K79" s="843">
        <v>29</v>
      </c>
      <c r="L79" s="843">
        <v>2</v>
      </c>
      <c r="M79" s="843">
        <v>1</v>
      </c>
      <c r="N79" s="843"/>
      <c r="O79" s="843"/>
      <c r="P79" s="843">
        <v>4</v>
      </c>
      <c r="Q79" s="844">
        <v>2</v>
      </c>
      <c r="R79" s="838">
        <v>38</v>
      </c>
      <c r="U79" s="763"/>
      <c r="V79" s="163"/>
      <c r="W79" s="822"/>
      <c r="X79" s="820"/>
      <c r="Y79" s="821"/>
      <c r="Z79" s="822"/>
      <c r="AA79" s="820"/>
      <c r="AB79" s="821"/>
      <c r="AC79" s="822"/>
      <c r="AD79" s="820"/>
      <c r="AE79" s="823"/>
      <c r="AF79" s="822"/>
      <c r="AG79" s="824"/>
      <c r="AH79" s="825"/>
      <c r="AI79" s="822"/>
      <c r="AJ79" s="820"/>
      <c r="AK79" s="825"/>
      <c r="AL79" s="822"/>
      <c r="AM79" s="820"/>
      <c r="AN79" s="825"/>
      <c r="AO79" s="822"/>
      <c r="AP79" s="820"/>
      <c r="AQ79" s="825"/>
      <c r="AR79" s="827"/>
      <c r="AS79" s="828"/>
      <c r="AT79" s="829"/>
      <c r="BK79" s="83"/>
      <c r="BL79" s="83"/>
      <c r="BM79" s="83"/>
      <c r="BN79" s="772"/>
      <c r="BO79" s="772"/>
      <c r="BP79" s="772"/>
    </row>
    <row r="80" spans="1:68" ht="12.75">
      <c r="A80" s="794"/>
      <c r="B80" s="794"/>
      <c r="C80" s="763"/>
      <c r="D80" s="163"/>
      <c r="E80" s="775"/>
      <c r="F80" s="830"/>
      <c r="G80" s="831"/>
      <c r="H80" s="832"/>
      <c r="I80" s="833" t="s">
        <v>229</v>
      </c>
      <c r="J80" s="843"/>
      <c r="K80" s="843"/>
      <c r="L80" s="843"/>
      <c r="M80" s="843"/>
      <c r="N80" s="843"/>
      <c r="O80" s="843"/>
      <c r="P80" s="843"/>
      <c r="Q80" s="844"/>
      <c r="R80" s="838">
        <v>0</v>
      </c>
      <c r="U80" s="763"/>
      <c r="V80" s="163"/>
      <c r="W80" s="822"/>
      <c r="X80" s="820"/>
      <c r="Y80" s="821"/>
      <c r="Z80" s="822"/>
      <c r="AA80" s="820"/>
      <c r="AB80" s="821"/>
      <c r="AC80" s="822"/>
      <c r="AD80" s="820"/>
      <c r="AE80" s="823"/>
      <c r="AF80" s="822"/>
      <c r="AG80" s="824"/>
      <c r="AH80" s="825"/>
      <c r="AI80" s="822"/>
      <c r="AJ80" s="820"/>
      <c r="AK80" s="825"/>
      <c r="AL80" s="822"/>
      <c r="AM80" s="820"/>
      <c r="AN80" s="825"/>
      <c r="AO80" s="822"/>
      <c r="AP80" s="820"/>
      <c r="AQ80" s="825"/>
      <c r="AR80" s="827"/>
      <c r="AS80" s="828"/>
      <c r="AT80" s="829"/>
      <c r="BK80" s="83"/>
      <c r="BL80" s="83"/>
      <c r="BM80" s="83"/>
      <c r="BN80" s="772"/>
      <c r="BO80" s="772"/>
      <c r="BP80" s="772"/>
    </row>
    <row r="81" spans="1:68" ht="13.5" thickBot="1">
      <c r="A81" s="794"/>
      <c r="B81" s="794"/>
      <c r="C81" s="763"/>
      <c r="D81" s="163"/>
      <c r="E81" s="775"/>
      <c r="F81" s="845"/>
      <c r="G81" s="846"/>
      <c r="H81" s="847"/>
      <c r="I81" s="848" t="s">
        <v>223</v>
      </c>
      <c r="J81" s="849">
        <v>1</v>
      </c>
      <c r="K81" s="849"/>
      <c r="L81" s="849"/>
      <c r="M81" s="850"/>
      <c r="N81" s="849"/>
      <c r="O81" s="849"/>
      <c r="P81" s="849"/>
      <c r="Q81" s="851"/>
      <c r="R81" s="852">
        <v>1</v>
      </c>
      <c r="S81" s="853" t="s">
        <v>249</v>
      </c>
      <c r="U81" s="763"/>
      <c r="V81" s="163"/>
      <c r="W81" s="822"/>
      <c r="X81" s="820"/>
      <c r="Y81" s="821"/>
      <c r="Z81" s="822"/>
      <c r="AA81" s="820"/>
      <c r="AB81" s="821"/>
      <c r="AC81" s="822"/>
      <c r="AD81" s="820"/>
      <c r="AE81" s="823"/>
      <c r="AF81" s="822"/>
      <c r="AG81" s="824"/>
      <c r="AH81" s="825"/>
      <c r="AI81" s="822"/>
      <c r="AJ81" s="820"/>
      <c r="AK81" s="825"/>
      <c r="AL81" s="822"/>
      <c r="AM81" s="820"/>
      <c r="AN81" s="825"/>
      <c r="AO81" s="822"/>
      <c r="AP81" s="820"/>
      <c r="AQ81" s="825"/>
      <c r="AR81" s="827"/>
      <c r="AS81" s="828"/>
      <c r="AT81" s="829"/>
      <c r="BK81" s="83"/>
      <c r="BL81" s="83"/>
      <c r="BM81" s="83"/>
      <c r="BN81" s="772"/>
      <c r="BO81" s="772"/>
      <c r="BP81" s="772"/>
    </row>
    <row r="82" spans="1:68" ht="13.5" thickBot="1">
      <c r="A82" s="794"/>
      <c r="B82" s="794"/>
      <c r="C82" s="763"/>
      <c r="D82" s="163"/>
      <c r="E82" s="775"/>
      <c r="F82" s="854"/>
      <c r="G82" s="854"/>
      <c r="H82" s="855"/>
      <c r="I82" s="856"/>
      <c r="J82" s="857"/>
      <c r="K82" s="857"/>
      <c r="L82" s="857"/>
      <c r="M82" s="858"/>
      <c r="N82" s="857"/>
      <c r="O82" s="857"/>
      <c r="P82" s="857"/>
      <c r="Q82" s="857"/>
      <c r="R82" s="859"/>
      <c r="U82" s="763"/>
      <c r="V82" s="163"/>
      <c r="W82" s="822"/>
      <c r="X82" s="820"/>
      <c r="Y82" s="821"/>
      <c r="Z82" s="822"/>
      <c r="AA82" s="820"/>
      <c r="AB82" s="821"/>
      <c r="AC82" s="822"/>
      <c r="AD82" s="820"/>
      <c r="AE82" s="823"/>
      <c r="AF82" s="822"/>
      <c r="AG82" s="824"/>
      <c r="AH82" s="825"/>
      <c r="AI82" s="822"/>
      <c r="AJ82" s="820"/>
      <c r="AK82" s="825"/>
      <c r="AL82" s="822"/>
      <c r="AM82" s="820"/>
      <c r="AN82" s="825"/>
      <c r="AO82" s="822"/>
      <c r="AP82" s="820"/>
      <c r="AQ82" s="825"/>
      <c r="AR82" s="827"/>
      <c r="AS82" s="828"/>
      <c r="AT82" s="829"/>
      <c r="BK82" s="83"/>
      <c r="BL82" s="83"/>
      <c r="BM82" s="83"/>
      <c r="BN82" s="772"/>
      <c r="BO82" s="772"/>
      <c r="BP82" s="772"/>
    </row>
    <row r="83" spans="1:68" ht="12.75">
      <c r="A83" s="794"/>
      <c r="B83" s="794"/>
      <c r="C83" s="763"/>
      <c r="D83" s="163"/>
      <c r="E83" s="775"/>
      <c r="F83" s="776"/>
      <c r="G83" s="777"/>
      <c r="H83" s="777"/>
      <c r="I83" s="778" t="s">
        <v>231</v>
      </c>
      <c r="J83" s="779">
        <v>42</v>
      </c>
      <c r="K83" s="779">
        <v>46</v>
      </c>
      <c r="L83" s="779">
        <v>52</v>
      </c>
      <c r="M83" s="779">
        <v>52</v>
      </c>
      <c r="N83" s="860">
        <v>68</v>
      </c>
      <c r="O83" s="779">
        <v>53</v>
      </c>
      <c r="P83" s="779">
        <v>47</v>
      </c>
      <c r="Q83" s="782">
        <v>49</v>
      </c>
      <c r="R83" s="783">
        <v>409</v>
      </c>
      <c r="S83" s="784" t="s">
        <v>245</v>
      </c>
      <c r="U83" s="763"/>
      <c r="V83" s="163"/>
      <c r="W83" s="822"/>
      <c r="X83" s="820"/>
      <c r="Y83" s="821"/>
      <c r="Z83" s="822"/>
      <c r="AA83" s="820"/>
      <c r="AB83" s="821"/>
      <c r="AC83" s="822"/>
      <c r="AD83" s="820"/>
      <c r="AE83" s="823"/>
      <c r="AF83" s="822"/>
      <c r="AG83" s="824"/>
      <c r="AH83" s="825"/>
      <c r="AI83" s="822"/>
      <c r="AJ83" s="820"/>
      <c r="AK83" s="825"/>
      <c r="AL83" s="822"/>
      <c r="AM83" s="820"/>
      <c r="AN83" s="825"/>
      <c r="AO83" s="822"/>
      <c r="AP83" s="820"/>
      <c r="AQ83" s="825"/>
      <c r="AR83" s="827"/>
      <c r="AS83" s="828"/>
      <c r="AT83" s="829"/>
      <c r="BB83" s="83" t="e">
        <f>BB64/BB73</f>
        <v>#DIV/0!</v>
      </c>
      <c r="BK83" s="83"/>
      <c r="BL83" s="83"/>
      <c r="BM83" s="83"/>
      <c r="BN83" s="772"/>
      <c r="BO83" s="772"/>
      <c r="BP83" s="772"/>
    </row>
    <row r="84" spans="1:68" ht="12.75">
      <c r="A84" s="794"/>
      <c r="B84" s="794"/>
      <c r="C84" s="763"/>
      <c r="D84" s="163"/>
      <c r="E84" s="775"/>
      <c r="F84" s="796"/>
      <c r="G84" s="797"/>
      <c r="H84" s="798"/>
      <c r="I84" s="799" t="s">
        <v>241</v>
      </c>
      <c r="J84" s="800">
        <v>17</v>
      </c>
      <c r="K84" s="800">
        <v>23</v>
      </c>
      <c r="L84" s="800">
        <v>23</v>
      </c>
      <c r="M84" s="800">
        <v>15</v>
      </c>
      <c r="N84" s="800">
        <v>34</v>
      </c>
      <c r="O84" s="800">
        <v>24</v>
      </c>
      <c r="P84" s="800">
        <v>21</v>
      </c>
      <c r="Q84" s="801">
        <v>20</v>
      </c>
      <c r="R84" s="802">
        <v>177</v>
      </c>
      <c r="S84" s="80"/>
      <c r="U84" s="763"/>
      <c r="V84" s="163"/>
      <c r="W84" s="822"/>
      <c r="X84" s="820"/>
      <c r="Y84" s="821"/>
      <c r="Z84" s="822"/>
      <c r="AA84" s="820"/>
      <c r="AB84" s="821"/>
      <c r="AC84" s="822"/>
      <c r="AD84" s="820"/>
      <c r="AE84" s="823"/>
      <c r="AF84" s="822"/>
      <c r="AG84" s="824"/>
      <c r="AH84" s="825"/>
      <c r="AI84" s="822"/>
      <c r="AJ84" s="820"/>
      <c r="AK84" s="825"/>
      <c r="AL84" s="822"/>
      <c r="AM84" s="820"/>
      <c r="AN84" s="825"/>
      <c r="AO84" s="822"/>
      <c r="AP84" s="820"/>
      <c r="AQ84" s="825"/>
      <c r="AR84" s="827"/>
      <c r="AS84" s="828"/>
      <c r="AT84" s="829"/>
      <c r="BK84" s="83"/>
      <c r="BL84" s="83"/>
      <c r="BM84" s="83"/>
      <c r="BN84" s="772"/>
      <c r="BO84" s="772"/>
      <c r="BP84" s="772"/>
    </row>
    <row r="85" spans="1:68" ht="12.75">
      <c r="A85" s="794"/>
      <c r="B85" s="794"/>
      <c r="C85" s="763"/>
      <c r="D85" s="163"/>
      <c r="E85" s="775"/>
      <c r="F85" s="808"/>
      <c r="G85" s="809"/>
      <c r="H85" s="810"/>
      <c r="I85" s="811" t="s">
        <v>244</v>
      </c>
      <c r="J85" s="812">
        <v>20</v>
      </c>
      <c r="K85" s="812">
        <v>23</v>
      </c>
      <c r="L85" s="812">
        <v>25</v>
      </c>
      <c r="M85" s="812">
        <v>18</v>
      </c>
      <c r="N85" s="812">
        <v>37</v>
      </c>
      <c r="O85" s="812">
        <v>24</v>
      </c>
      <c r="P85" s="813">
        <v>24</v>
      </c>
      <c r="Q85" s="814">
        <v>23</v>
      </c>
      <c r="R85" s="815">
        <v>194</v>
      </c>
      <c r="S85" s="816" t="s">
        <v>236</v>
      </c>
      <c r="U85" s="163" t="s">
        <v>243</v>
      </c>
      <c r="W85" s="817" t="s">
        <v>240</v>
      </c>
      <c r="Y85" s="818" t="s">
        <v>242</v>
      </c>
      <c r="AA85" s="820"/>
      <c r="AB85" s="821"/>
      <c r="AC85" s="822"/>
      <c r="AD85" s="820"/>
      <c r="AE85" s="823"/>
      <c r="AF85" s="822"/>
      <c r="AG85" s="824"/>
      <c r="AH85" s="825"/>
      <c r="AI85" s="822"/>
      <c r="AJ85" s="820"/>
      <c r="AK85" s="825"/>
      <c r="AL85" s="822"/>
      <c r="AM85" s="820"/>
      <c r="AN85" s="825"/>
      <c r="AO85" s="822"/>
      <c r="AP85" s="820"/>
      <c r="AQ85" s="825"/>
      <c r="AR85" s="827"/>
      <c r="AS85" s="828"/>
      <c r="AT85" s="829"/>
      <c r="BK85" s="83"/>
      <c r="BL85" s="83"/>
      <c r="BM85" s="83"/>
      <c r="BN85" s="772"/>
      <c r="BO85" s="772"/>
      <c r="BP85" s="772"/>
    </row>
    <row r="86" spans="1:68" ht="12.75">
      <c r="A86" s="794"/>
      <c r="B86" s="794"/>
      <c r="C86" s="763"/>
      <c r="D86" s="163"/>
      <c r="E86" s="775"/>
      <c r="F86" s="830"/>
      <c r="G86" s="831"/>
      <c r="H86" s="832"/>
      <c r="I86" s="833" t="s">
        <v>220</v>
      </c>
      <c r="J86" s="834">
        <v>252</v>
      </c>
      <c r="K86" s="834">
        <v>276</v>
      </c>
      <c r="L86" s="834">
        <v>312</v>
      </c>
      <c r="M86" s="835">
        <v>312</v>
      </c>
      <c r="N86" s="834">
        <v>408</v>
      </c>
      <c r="O86" s="834">
        <v>318</v>
      </c>
      <c r="P86" s="836">
        <v>287.165</v>
      </c>
      <c r="Q86" s="861">
        <v>324.195</v>
      </c>
      <c r="R86" s="838">
        <v>2489.36</v>
      </c>
      <c r="S86" s="839" t="s">
        <v>237</v>
      </c>
      <c r="U86" s="659" t="s">
        <v>238</v>
      </c>
      <c r="W86" s="840" t="s">
        <v>239</v>
      </c>
      <c r="Y86" s="821"/>
      <c r="AA86" s="820"/>
      <c r="AB86" s="821"/>
      <c r="AC86" s="822"/>
      <c r="AD86" s="820"/>
      <c r="AE86" s="823"/>
      <c r="AF86" s="822"/>
      <c r="AG86" s="824"/>
      <c r="AH86" s="825"/>
      <c r="AI86" s="822"/>
      <c r="AJ86" s="820"/>
      <c r="AK86" s="825"/>
      <c r="AL86" s="822"/>
      <c r="AM86" s="820"/>
      <c r="AN86" s="825"/>
      <c r="AO86" s="822"/>
      <c r="AP86" s="820"/>
      <c r="AQ86" s="825"/>
      <c r="AR86" s="827"/>
      <c r="AS86" s="828"/>
      <c r="AT86" s="829"/>
      <c r="BK86" s="83"/>
      <c r="BL86" s="83"/>
      <c r="BM86" s="83"/>
      <c r="BN86" s="772"/>
      <c r="BO86" s="772"/>
      <c r="BP86" s="772"/>
    </row>
    <row r="87" spans="1:68" ht="12.75">
      <c r="A87" s="794"/>
      <c r="B87" s="794"/>
      <c r="C87" s="763"/>
      <c r="D87" s="163"/>
      <c r="E87" s="775"/>
      <c r="F87" s="830"/>
      <c r="G87" s="831"/>
      <c r="H87" s="832"/>
      <c r="I87" s="833" t="s">
        <v>222</v>
      </c>
      <c r="J87" s="841">
        <v>0.3659722222222222</v>
      </c>
      <c r="K87" s="841">
        <v>0.31736111111111115</v>
      </c>
      <c r="L87" s="841">
        <v>0.3159722222222222</v>
      </c>
      <c r="M87" s="841">
        <v>0.27152777777777776</v>
      </c>
      <c r="N87" s="841">
        <v>0.3194444444444445</v>
      </c>
      <c r="O87" s="841">
        <v>0.29097222222222224</v>
      </c>
      <c r="P87" s="841">
        <v>0.2972222222222222</v>
      </c>
      <c r="Q87" s="862">
        <v>0.2902777777777778</v>
      </c>
      <c r="R87" s="842">
        <v>0.3076388888888889</v>
      </c>
      <c r="U87" s="763"/>
      <c r="V87" s="163"/>
      <c r="W87" s="822"/>
      <c r="X87" s="820"/>
      <c r="Y87" s="821"/>
      <c r="Z87" s="822"/>
      <c r="AA87" s="820"/>
      <c r="AB87" s="821"/>
      <c r="AC87" s="822"/>
      <c r="AD87" s="820"/>
      <c r="AE87" s="823"/>
      <c r="AF87" s="822"/>
      <c r="AG87" s="824"/>
      <c r="AH87" s="825"/>
      <c r="AI87" s="822"/>
      <c r="AJ87" s="820"/>
      <c r="AK87" s="825"/>
      <c r="AL87" s="822"/>
      <c r="AM87" s="820"/>
      <c r="AN87" s="825"/>
      <c r="AO87" s="822"/>
      <c r="AP87" s="820"/>
      <c r="AQ87" s="825"/>
      <c r="AR87" s="827"/>
      <c r="AS87" s="828"/>
      <c r="AT87" s="829"/>
      <c r="BK87" s="83"/>
      <c r="BL87" s="83"/>
      <c r="BM87" s="83"/>
      <c r="BN87" s="772"/>
      <c r="BO87" s="772"/>
      <c r="BP87" s="772"/>
    </row>
    <row r="88" spans="1:68" ht="12.75">
      <c r="A88" s="794"/>
      <c r="B88" s="794"/>
      <c r="C88" s="763"/>
      <c r="D88" s="163"/>
      <c r="E88" s="775"/>
      <c r="F88" s="830"/>
      <c r="G88" s="831"/>
      <c r="H88" s="832"/>
      <c r="I88" s="833" t="s">
        <v>221</v>
      </c>
      <c r="J88" s="843"/>
      <c r="K88" s="843">
        <v>15</v>
      </c>
      <c r="L88" s="843">
        <v>12</v>
      </c>
      <c r="M88" s="843">
        <v>12</v>
      </c>
      <c r="N88" s="843">
        <v>16</v>
      </c>
      <c r="O88" s="843">
        <v>8</v>
      </c>
      <c r="P88" s="843">
        <v>2</v>
      </c>
      <c r="Q88" s="844">
        <v>3</v>
      </c>
      <c r="R88" s="838">
        <v>68</v>
      </c>
      <c r="U88" s="763"/>
      <c r="V88" s="163"/>
      <c r="W88" s="822"/>
      <c r="X88" s="820"/>
      <c r="Y88" s="821"/>
      <c r="Z88" s="822"/>
      <c r="AA88" s="820"/>
      <c r="AB88" s="821"/>
      <c r="AC88" s="822"/>
      <c r="AD88" s="820"/>
      <c r="AE88" s="823"/>
      <c r="AF88" s="822"/>
      <c r="AG88" s="824"/>
      <c r="AH88" s="825"/>
      <c r="AI88" s="822"/>
      <c r="AJ88" s="820"/>
      <c r="AK88" s="825"/>
      <c r="AL88" s="822"/>
      <c r="AM88" s="820"/>
      <c r="AN88" s="825"/>
      <c r="AO88" s="822"/>
      <c r="AP88" s="820"/>
      <c r="AQ88" s="825"/>
      <c r="AR88" s="827"/>
      <c r="AS88" s="828"/>
      <c r="AT88" s="829"/>
      <c r="BK88" s="83"/>
      <c r="BL88" s="83"/>
      <c r="BM88" s="83"/>
      <c r="BN88" s="772"/>
      <c r="BO88" s="772"/>
      <c r="BP88" s="772"/>
    </row>
    <row r="89" spans="1:68" ht="12.75">
      <c r="A89" s="794"/>
      <c r="B89" s="794"/>
      <c r="C89" s="763"/>
      <c r="D89" s="163"/>
      <c r="E89" s="775"/>
      <c r="F89" s="830"/>
      <c r="G89" s="831"/>
      <c r="H89" s="832"/>
      <c r="I89" s="833" t="s">
        <v>229</v>
      </c>
      <c r="J89" s="843"/>
      <c r="K89" s="843"/>
      <c r="L89" s="843"/>
      <c r="M89" s="843"/>
      <c r="N89" s="843"/>
      <c r="O89" s="843"/>
      <c r="P89" s="843">
        <v>2</v>
      </c>
      <c r="Q89" s="844"/>
      <c r="R89" s="838">
        <v>2</v>
      </c>
      <c r="U89" s="763"/>
      <c r="V89" s="163"/>
      <c r="W89" s="822"/>
      <c r="X89" s="820"/>
      <c r="Y89" s="821"/>
      <c r="Z89" s="822"/>
      <c r="AA89" s="820"/>
      <c r="AB89" s="821"/>
      <c r="AC89" s="822"/>
      <c r="AD89" s="820"/>
      <c r="AE89" s="823"/>
      <c r="AF89" s="822"/>
      <c r="AG89" s="824"/>
      <c r="AH89" s="825"/>
      <c r="AI89" s="822"/>
      <c r="AJ89" s="820"/>
      <c r="AK89" s="825"/>
      <c r="AL89" s="822"/>
      <c r="AM89" s="820"/>
      <c r="AN89" s="825"/>
      <c r="AO89" s="822"/>
      <c r="AP89" s="820"/>
      <c r="AQ89" s="825"/>
      <c r="AR89" s="827"/>
      <c r="AS89" s="828"/>
      <c r="AT89" s="829"/>
      <c r="BK89" s="83"/>
      <c r="BL89" s="83"/>
      <c r="BM89" s="83"/>
      <c r="BN89" s="772"/>
      <c r="BO89" s="772"/>
      <c r="BP89" s="772"/>
    </row>
    <row r="90" spans="1:68" ht="13.5" thickBot="1">
      <c r="A90" s="794"/>
      <c r="B90" s="794"/>
      <c r="C90" s="763"/>
      <c r="D90" s="163"/>
      <c r="E90" s="775"/>
      <c r="F90" s="845"/>
      <c r="G90" s="846"/>
      <c r="H90" s="847"/>
      <c r="I90" s="848" t="s">
        <v>223</v>
      </c>
      <c r="J90" s="849"/>
      <c r="K90" s="849"/>
      <c r="L90" s="849"/>
      <c r="M90" s="850"/>
      <c r="N90" s="849"/>
      <c r="O90" s="849"/>
      <c r="P90" s="849"/>
      <c r="Q90" s="851"/>
      <c r="R90" s="852">
        <v>0</v>
      </c>
      <c r="U90" s="763"/>
      <c r="V90" s="163"/>
      <c r="W90" s="822"/>
      <c r="X90" s="820"/>
      <c r="Y90" s="821"/>
      <c r="Z90" s="822"/>
      <c r="AA90" s="820"/>
      <c r="AB90" s="821"/>
      <c r="AC90" s="822"/>
      <c r="AD90" s="820"/>
      <c r="AE90" s="823"/>
      <c r="AF90" s="822"/>
      <c r="AG90" s="824"/>
      <c r="AH90" s="825"/>
      <c r="AI90" s="822"/>
      <c r="AJ90" s="820"/>
      <c r="AK90" s="825"/>
      <c r="AL90" s="822"/>
      <c r="AM90" s="820"/>
      <c r="AN90" s="825"/>
      <c r="AO90" s="822"/>
      <c r="AP90" s="820"/>
      <c r="AQ90" s="825"/>
      <c r="AR90" s="827"/>
      <c r="AS90" s="828"/>
      <c r="AT90" s="829"/>
      <c r="BK90" s="83"/>
      <c r="BL90" s="83"/>
      <c r="BM90" s="83"/>
      <c r="BN90" s="772"/>
      <c r="BO90" s="772"/>
      <c r="BP90" s="772"/>
    </row>
  </sheetData>
  <mergeCells count="1">
    <mergeCell ref="AU2:AW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2011-02-13T22:13:50Z</dcterms:created>
  <dcterms:modified xsi:type="dcterms:W3CDTF">2011-02-27T16:32:32Z</dcterms:modified>
  <cp:category/>
  <cp:version/>
  <cp:contentType/>
  <cp:contentStatus/>
</cp:coreProperties>
</file>