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tap_VI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'I_ZIMNAR_2009_Dobrodzien'!$A$3:$AW$119</definedName>
    <definedName name="_xlnm._FilterDatabase" localSheetId="2" hidden="1">'I_ZIPNAR_2009_Dobrodzien'!$A$3:$AU$29</definedName>
    <definedName name="_xlnm.Print_Area" localSheetId="1">'I_ZIMNAR_2009_Dobrodzien'!$A$1:$V$119</definedName>
    <definedName name="_xlnm.Print_Area" localSheetId="2">'I_ZIPNAR_2009_Dobrodzien'!$A$1:$AO$29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<sst xmlns="http://schemas.openxmlformats.org/spreadsheetml/2006/main" count="975" uniqueCount="252">
  <si>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</si>
  <si>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</si>
  <si>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</si>
  <si>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</si>
  <si>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</si>
  <si>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</si>
  <si>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</si>
  <si>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</si>
  <si>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</si>
  <si>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</si>
  <si>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</si>
  <si>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</si>
  <si>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</si>
  <si>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</si>
  <si>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</si>
  <si>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</si>
  <si>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</si>
  <si>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</si>
  <si>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</si>
  <si>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</si>
  <si>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</si>
  <si>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</si>
  <si>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</si>
  <si>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</si>
  <si>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</si>
  <si>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</si>
  <si>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</si>
  <si>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</si>
  <si>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</si>
  <si>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</si>
  <si>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</si>
  <si>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</si>
  <si>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</si>
  <si>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</si>
  <si>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</si>
  <si>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</si>
  <si>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</si>
  <si>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</si>
  <si>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</si>
  <si>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</si>
  <si>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</si>
  <si>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</si>
  <si>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</si>
  <si>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</si>
  <si>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</si>
  <si>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</si>
  <si>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</si>
  <si>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</si>
  <si>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</si>
  <si>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</si>
  <si>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</si>
  <si>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</si>
  <si>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</si>
  <si>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</si>
  <si>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</si>
  <si>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</si>
  <si>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</si>
  <si>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</si>
  <si>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</si>
  <si>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</si>
  <si>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</si>
  <si>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</si>
  <si>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</si>
  <si>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</si>
  <si>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</si>
  <si>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</si>
  <si>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</si>
  <si>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</si>
  <si>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</si>
  <si>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</si>
  <si>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</si>
  <si>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</si>
  <si>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</si>
  <si>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</si>
  <si>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</si>
  <si>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</si>
  <si>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</si>
  <si>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</si>
  <si>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</si>
  <si>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</si>
  <si>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</si>
  <si>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</si>
  <si>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</si>
  <si>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</si>
  <si>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</si>
  <si>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</si>
  <si>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</si>
  <si>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</si>
  <si>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</si>
  <si>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</si>
  <si>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</si>
  <si>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</si>
  <si>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</si>
  <si>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</si>
  <si>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</si>
  <si>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</si>
  <si>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</si>
  <si>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</si>
  <si>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</si>
  <si>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</si>
  <si>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</si>
  <si>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</si>
  <si>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</si>
  <si>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</si>
  <si>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</si>
  <si>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</si>
  <si>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</si>
  <si>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</si>
  <si>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</si>
  <si>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</si>
  <si>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</si>
  <si>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</si>
  <si>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</si>
  <si>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</si>
  <si>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</si>
  <si>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</si>
  <si>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</si>
  <si>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</si>
  <si>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</si>
  <si>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</si>
  <si>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</si>
  <si>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</si>
  <si>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</si>
  <si>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</si>
  <si>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</si>
  <si>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</si>
  <si>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</si>
  <si>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</si>
  <si>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</si>
  <si>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</si>
  <si>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</si>
  <si>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</si>
  <si>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</si>
  <si>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</si>
  <si>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</si>
  <si>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</si>
  <si>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</si>
  <si>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</si>
  <si>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</si>
  <si>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</si>
  <si>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</si>
  <si>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</si>
  <si>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</si>
  <si>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</si>
  <si>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</si>
  <si>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</si>
  <si>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</si>
  <si>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</si>
  <si>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</si>
  <si>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</si>
  <si>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</si>
  <si>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</si>
  <si>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</si>
  <si>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</si>
  <si>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</si>
  <si>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</si>
  <si>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</si>
  <si>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</si>
  <si>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</si>
  <si>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</si>
  <si>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</si>
  <si>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</si>
  <si>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</si>
  <si>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</si>
  <si>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</si>
  <si>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</si>
  <si>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</si>
  <si>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</si>
  <si>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</si>
  <si>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</si>
  <si>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</si>
  <si>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</si>
  <si>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</si>
  <si>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</si>
  <si>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</si>
  <si>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</si>
  <si>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</si>
  <si>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</si>
  <si>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</si>
  <si>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</si>
  <si>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</si>
  <si>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</si>
  <si>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</si>
  <si>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</si>
  <si>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</si>
  <si>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</si>
  <si>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</si>
  <si>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</si>
  <si>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</si>
  <si>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</si>
  <si>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</si>
  <si>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</si>
  <si>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</si>
  <si>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</si>
  <si>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</si>
  <si>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</si>
  <si>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</si>
  <si>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</si>
  <si>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</si>
  <si>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</si>
  <si>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</si>
  <si>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</si>
  <si>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</si>
  <si>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</si>
  <si>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</si>
  <si>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</si>
  <si>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</si>
  <si>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</si>
  <si>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</si>
  <si>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</si>
  <si>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</si>
  <si>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</si>
  <si>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</si>
  <si>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</si>
  <si>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</si>
  <si>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</si>
  <si>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</si>
  <si>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</si>
  <si>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</si>
  <si>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</si>
  <si>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</si>
  <si>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</si>
  <si>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</si>
  <si>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</si>
  <si>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</si>
  <si>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</si>
  <si>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</si>
  <si>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</si>
  <si>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</si>
  <si>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</si>
  <si>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w tym :   Kobiety (4)</t>
  </si>
  <si>
    <t>Mrugała Urszula</t>
  </si>
  <si>
    <t>debiutant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</si>
  <si>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</si>
  <si>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</si>
  <si>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</si>
  <si>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</si>
  <si>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</si>
  <si>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</si>
  <si>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</si>
  <si>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</si>
  <si>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Razem 15 osób startowało przynajmniej 1 raz</t>
  </si>
  <si>
    <t>Urbanek Łukasz</t>
  </si>
  <si>
    <t>Młynarska Mariola</t>
  </si>
  <si>
    <t>Razem 105 osób startowało przynajmniej 1 raz</t>
  </si>
  <si>
    <t>8/2.</t>
  </si>
  <si>
    <t>29/3.</t>
  </si>
  <si>
    <t>34/4.</t>
  </si>
  <si>
    <t>w tym :        Kobiety (50)</t>
  </si>
  <si>
    <t>Nordic Walking (52)</t>
  </si>
  <si>
    <t>I ZIMNAR DOBRODZIEń etap VI 22.02.2009</t>
  </si>
  <si>
    <t>B-Bieg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</si>
</sst>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3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7" xfId="18" applyNumberFormat="1" applyFont="1" applyFill="1" applyBorder="1" applyAlignment="1">
      <alignment horizontal="center" vertical="center"/>
      <protection/>
    </xf>
    <xf numFmtId="21" fontId="2" fillId="0" borderId="58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59" xfId="0" applyNumberFormat="1" applyFont="1" applyFill="1" applyBorder="1" applyAlignment="1">
      <alignment horizontal="center"/>
    </xf>
    <xf numFmtId="21" fontId="2" fillId="0" borderId="55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2" fillId="0" borderId="54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21" fontId="46" fillId="0" borderId="64" xfId="18" applyNumberFormat="1" applyFont="1" applyFill="1" applyBorder="1" applyAlignment="1">
      <alignment horizontal="center" wrapText="1"/>
      <protection/>
    </xf>
    <xf numFmtId="21" fontId="46" fillId="0" borderId="65" xfId="18" applyNumberFormat="1" applyFont="1" applyFill="1" applyBorder="1" applyAlignment="1">
      <alignment horizontal="center" wrapText="1"/>
      <protection/>
    </xf>
    <xf numFmtId="21" fontId="45" fillId="0" borderId="65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5" fillId="0" borderId="9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21" fontId="35" fillId="0" borderId="66" xfId="18" applyNumberFormat="1" applyFont="1" applyFill="1" applyBorder="1" applyAlignment="1">
      <alignment horizontal="center" wrapText="1"/>
      <protection/>
    </xf>
    <xf numFmtId="21" fontId="2" fillId="0" borderId="67" xfId="0" applyNumberFormat="1" applyFont="1" applyFill="1" applyBorder="1" applyAlignment="1">
      <alignment horizontal="center" wrapText="1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69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1" fillId="0" borderId="33" xfId="0" applyFont="1" applyFill="1" applyBorder="1" applyAlignment="1">
      <alignment horizontal="right" wrapText="1"/>
    </xf>
    <xf numFmtId="0" fontId="51" fillId="0" borderId="52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wrapText="1"/>
    </xf>
    <xf numFmtId="21" fontId="51" fillId="2" borderId="33" xfId="0" applyNumberFormat="1" applyFont="1" applyFill="1" applyBorder="1" applyAlignment="1">
      <alignment horizontal="center" wrapText="1"/>
    </xf>
    <xf numFmtId="168" fontId="51" fillId="2" borderId="34" xfId="0" applyNumberFormat="1" applyFont="1" applyFill="1" applyBorder="1" applyAlignment="1">
      <alignment horizontal="center" wrapText="1"/>
    </xf>
    <xf numFmtId="167" fontId="51" fillId="2" borderId="35" xfId="0" applyNumberFormat="1" applyFont="1" applyFill="1" applyBorder="1" applyAlignment="1">
      <alignment horizontal="center" wrapText="1"/>
    </xf>
    <xf numFmtId="21" fontId="51" fillId="2" borderId="36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wrapText="1"/>
    </xf>
    <xf numFmtId="0" fontId="51" fillId="0" borderId="22" xfId="0" applyFont="1" applyFill="1" applyBorder="1" applyAlignment="1">
      <alignment horizontal="right" wrapText="1"/>
    </xf>
    <xf numFmtId="0" fontId="51" fillId="0" borderId="50" xfId="0" applyFont="1" applyFill="1" applyBorder="1" applyAlignment="1">
      <alignment wrapText="1"/>
    </xf>
    <xf numFmtId="0" fontId="51" fillId="0" borderId="35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wrapText="1"/>
    </xf>
    <xf numFmtId="21" fontId="52" fillId="0" borderId="48" xfId="18" applyNumberFormat="1" applyFont="1" applyFill="1" applyBorder="1" applyAlignment="1">
      <alignment horizontal="center" wrapText="1"/>
      <protection/>
    </xf>
    <xf numFmtId="1" fontId="51" fillId="0" borderId="51" xfId="0" applyNumberFormat="1" applyFont="1" applyFill="1" applyBorder="1" applyAlignment="1">
      <alignment horizontal="center" wrapText="1"/>
    </xf>
    <xf numFmtId="21" fontId="51" fillId="0" borderId="36" xfId="0" applyNumberFormat="1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wrapText="1"/>
      <protection/>
    </xf>
    <xf numFmtId="21" fontId="51" fillId="0" borderId="33" xfId="0" applyNumberFormat="1" applyFont="1" applyFill="1" applyBorder="1" applyAlignment="1">
      <alignment horizontal="center" wrapText="1"/>
    </xf>
    <xf numFmtId="168" fontId="51" fillId="0" borderId="33" xfId="0" applyNumberFormat="1" applyFont="1" applyFill="1" applyBorder="1" applyAlignment="1">
      <alignment horizontal="center" wrapText="1"/>
    </xf>
    <xf numFmtId="21" fontId="52" fillId="0" borderId="22" xfId="18" applyNumberFormat="1" applyFont="1" applyFill="1" applyBorder="1" applyAlignment="1">
      <alignment horizontal="center" vertical="center"/>
      <protection/>
    </xf>
    <xf numFmtId="171" fontId="51" fillId="0" borderId="51" xfId="0" applyNumberFormat="1" applyFont="1" applyFill="1" applyBorder="1" applyAlignment="1">
      <alignment horizontal="center" wrapText="1"/>
    </xf>
    <xf numFmtId="167" fontId="51" fillId="0" borderId="51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21" fontId="54" fillId="0" borderId="0" xfId="18" applyNumberFormat="1" applyFont="1" applyFill="1" applyBorder="1" applyAlignment="1">
      <alignment wrapText="1"/>
      <protection/>
    </xf>
    <xf numFmtId="167" fontId="54" fillId="0" borderId="0" xfId="18" applyNumberFormat="1" applyFont="1" applyFill="1" applyBorder="1" applyAlignment="1">
      <alignment horizontal="center" wrapText="1"/>
      <protection/>
    </xf>
    <xf numFmtId="0" fontId="54" fillId="0" borderId="22" xfId="18" applyNumberFormat="1" applyFont="1" applyFill="1" applyBorder="1" applyAlignment="1">
      <alignment horizontal="center" wrapText="1"/>
      <protection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33" xfId="0" applyFont="1" applyFill="1" applyBorder="1" applyAlignment="1">
      <alignment horizontal="right" wrapText="1"/>
    </xf>
    <xf numFmtId="0" fontId="56" fillId="0" borderId="34" xfId="0" applyFont="1" applyFill="1" applyBorder="1" applyAlignment="1" quotePrefix="1">
      <alignment horizontal="right" wrapText="1"/>
    </xf>
    <xf numFmtId="0" fontId="56" fillId="0" borderId="35" xfId="0" applyFont="1" applyFill="1" applyBorder="1" applyAlignment="1">
      <alignment wrapText="1"/>
    </xf>
    <xf numFmtId="21" fontId="56" fillId="2" borderId="33" xfId="0" applyNumberFormat="1" applyFont="1" applyFill="1" applyBorder="1" applyAlignment="1">
      <alignment horizontal="center" wrapText="1"/>
    </xf>
    <xf numFmtId="168" fontId="56" fillId="2" borderId="34" xfId="0" applyNumberFormat="1" applyFont="1" applyFill="1" applyBorder="1" applyAlignment="1">
      <alignment horizontal="center" wrapText="1"/>
    </xf>
    <xf numFmtId="167" fontId="56" fillId="2" borderId="35" xfId="0" applyNumberFormat="1" applyFont="1" applyFill="1" applyBorder="1" applyAlignment="1">
      <alignment horizontal="center" wrapText="1"/>
    </xf>
    <xf numFmtId="21" fontId="56" fillId="2" borderId="36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0" fontId="56" fillId="0" borderId="22" xfId="0" applyFont="1" applyFill="1" applyBorder="1" applyAlignment="1">
      <alignment horizontal="right" wrapText="1"/>
    </xf>
    <xf numFmtId="0" fontId="56" fillId="0" borderId="50" xfId="0" applyFont="1" applyFill="1" applyBorder="1" applyAlignment="1">
      <alignment wrapText="1"/>
    </xf>
    <xf numFmtId="0" fontId="56" fillId="0" borderId="35" xfId="0" applyFont="1" applyFill="1" applyBorder="1" applyAlignment="1">
      <alignment horizontal="center" wrapText="1"/>
    </xf>
    <xf numFmtId="0" fontId="56" fillId="0" borderId="50" xfId="0" applyFont="1" applyFill="1" applyBorder="1" applyAlignment="1">
      <alignment horizontal="center" wrapText="1"/>
    </xf>
    <xf numFmtId="0" fontId="56" fillId="0" borderId="36" xfId="0" applyFont="1" applyFill="1" applyBorder="1" applyAlignment="1">
      <alignment wrapText="1"/>
    </xf>
    <xf numFmtId="1" fontId="56" fillId="0" borderId="51" xfId="0" applyNumberFormat="1" applyFont="1" applyFill="1" applyBorder="1" applyAlignment="1">
      <alignment horizontal="center" wrapText="1"/>
    </xf>
    <xf numFmtId="21" fontId="56" fillId="0" borderId="36" xfId="0" applyNumberFormat="1" applyFont="1" applyFill="1" applyBorder="1" applyAlignment="1">
      <alignment horizontal="center"/>
    </xf>
    <xf numFmtId="21" fontId="56" fillId="0" borderId="33" xfId="0" applyNumberFormat="1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0" fontId="56" fillId="0" borderId="43" xfId="0" applyFont="1" applyFill="1" applyBorder="1" applyAlignment="1">
      <alignment wrapText="1"/>
    </xf>
    <xf numFmtId="21" fontId="57" fillId="0" borderId="22" xfId="18" applyNumberFormat="1" applyFont="1" applyFill="1" applyBorder="1" applyAlignment="1">
      <alignment horizontal="center" vertical="center"/>
      <protection/>
    </xf>
    <xf numFmtId="0" fontId="60" fillId="0" borderId="22" xfId="18" applyNumberFormat="1" applyFont="1" applyFill="1" applyBorder="1" applyAlignment="1">
      <alignment horizontal="center" wrapText="1"/>
      <protection/>
    </xf>
    <xf numFmtId="170" fontId="60" fillId="0" borderId="22" xfId="18" applyNumberFormat="1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/>
    </xf>
    <xf numFmtId="21" fontId="56" fillId="0" borderId="22" xfId="0" applyNumberFormat="1" applyFont="1" applyFill="1" applyBorder="1" applyAlignment="1">
      <alignment horizontal="center" wrapText="1"/>
    </xf>
    <xf numFmtId="21" fontId="56" fillId="0" borderId="9" xfId="0" applyNumberFormat="1" applyFont="1" applyFill="1" applyBorder="1" applyAlignment="1">
      <alignment horizontal="center" wrapText="1"/>
    </xf>
    <xf numFmtId="168" fontId="56" fillId="0" borderId="9" xfId="0" applyNumberFormat="1" applyFont="1" applyFill="1" applyBorder="1" applyAlignment="1">
      <alignment horizontal="center" wrapText="1"/>
    </xf>
    <xf numFmtId="1" fontId="56" fillId="0" borderId="11" xfId="0" applyNumberFormat="1" applyFont="1" applyFill="1" applyBorder="1" applyAlignment="1">
      <alignment horizontal="center" wrapText="1"/>
    </xf>
    <xf numFmtId="21" fontId="56" fillId="0" borderId="43" xfId="0" applyNumberFormat="1" applyFont="1" applyFill="1" applyBorder="1" applyAlignment="1">
      <alignment horizontal="center"/>
    </xf>
    <xf numFmtId="167" fontId="56" fillId="0" borderId="52" xfId="0" applyNumberFormat="1" applyFont="1" applyFill="1" applyBorder="1" applyAlignment="1">
      <alignment horizontal="center" wrapText="1"/>
    </xf>
    <xf numFmtId="1" fontId="56" fillId="0" borderId="0" xfId="0" applyNumberFormat="1" applyFont="1" applyFill="1" applyBorder="1" applyAlignment="1">
      <alignment horizontal="center" wrapText="1"/>
    </xf>
    <xf numFmtId="0" fontId="56" fillId="0" borderId="45" xfId="0" applyFont="1" applyFill="1" applyBorder="1" applyAlignment="1">
      <alignment wrapText="1"/>
    </xf>
    <xf numFmtId="21" fontId="57" fillId="0" borderId="64" xfId="18" applyNumberFormat="1" applyFont="1" applyFill="1" applyBorder="1" applyAlignment="1">
      <alignment horizontal="center" wrapText="1"/>
      <protection/>
    </xf>
    <xf numFmtId="21" fontId="57" fillId="0" borderId="65" xfId="18" applyNumberFormat="1" applyFont="1" applyFill="1" applyBorder="1" applyAlignment="1">
      <alignment horizontal="center" wrapText="1"/>
      <protection/>
    </xf>
    <xf numFmtId="21" fontId="56" fillId="0" borderId="65" xfId="0" applyNumberFormat="1" applyFont="1" applyFill="1" applyBorder="1" applyAlignment="1">
      <alignment horizontal="center" wrapText="1"/>
    </xf>
    <xf numFmtId="171" fontId="56" fillId="0" borderId="11" xfId="0" applyNumberFormat="1" applyFont="1" applyFill="1" applyBorder="1" applyAlignment="1">
      <alignment horizontal="center" wrapText="1"/>
    </xf>
    <xf numFmtId="21" fontId="56" fillId="0" borderId="45" xfId="0" applyNumberFormat="1" applyFont="1" applyFill="1" applyBorder="1" applyAlignment="1">
      <alignment horizontal="center"/>
    </xf>
    <xf numFmtId="0" fontId="56" fillId="0" borderId="9" xfId="0" applyFont="1" applyFill="1" applyBorder="1" applyAlignment="1">
      <alignment horizontal="right" wrapText="1"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6" fillId="3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wrapText="1"/>
    </xf>
    <xf numFmtId="0" fontId="55" fillId="0" borderId="0" xfId="18" applyNumberFormat="1" applyFont="1" applyFill="1" applyBorder="1" applyAlignment="1">
      <alignment horizontal="center" wrapText="1"/>
      <protection/>
    </xf>
    <xf numFmtId="170" fontId="55" fillId="0" borderId="0" xfId="18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7" fillId="0" borderId="65" xfId="18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right" wrapText="1"/>
    </xf>
    <xf numFmtId="0" fontId="2" fillId="0" borderId="71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7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16" fontId="51" fillId="0" borderId="34" xfId="0" applyNumberFormat="1" applyFont="1" applyFill="1" applyBorder="1" applyAlignment="1">
      <alignment horizontal="right" wrapText="1"/>
    </xf>
    <xf numFmtId="0" fontId="51" fillId="0" borderId="34" xfId="0" applyFont="1" applyFill="1" applyBorder="1" applyAlignment="1">
      <alignment horizontal="right" wrapText="1"/>
    </xf>
    <xf numFmtId="0" fontId="2" fillId="0" borderId="70" xfId="0" applyFont="1" applyFill="1" applyBorder="1" applyAlignment="1">
      <alignment horizontal="right" wrapText="1"/>
    </xf>
    <xf numFmtId="0" fontId="56" fillId="0" borderId="70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6" fontId="9" fillId="0" borderId="0" xfId="0" applyNumberFormat="1" applyFont="1" applyFill="1" applyBorder="1" applyAlignment="1">
      <alignment horizontal="left"/>
    </xf>
    <xf numFmtId="46" fontId="56" fillId="0" borderId="0" xfId="0" applyNumberFormat="1" applyFont="1" applyFill="1" applyBorder="1" applyAlignment="1">
      <alignment horizontal="left"/>
    </xf>
    <xf numFmtId="0" fontId="6" fillId="0" borderId="7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wrapText="1"/>
    </xf>
    <xf numFmtId="0" fontId="2" fillId="0" borderId="74" xfId="0" applyFont="1" applyFill="1" applyBorder="1" applyAlignment="1">
      <alignment wrapText="1"/>
    </xf>
    <xf numFmtId="0" fontId="2" fillId="0" borderId="61" xfId="0" applyFont="1" applyFill="1" applyBorder="1" applyAlignment="1">
      <alignment horizontal="center" wrapText="1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right" wrapText="1"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35" fillId="0" borderId="65" xfId="18" applyNumberFormat="1" applyFont="1" applyFill="1" applyBorder="1" applyAlignment="1">
      <alignment horizontal="center" wrapText="1"/>
      <protection/>
    </xf>
    <xf numFmtId="21" fontId="2" fillId="0" borderId="65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21" fontId="35" fillId="0" borderId="67" xfId="18" applyNumberFormat="1" applyFont="1" applyFill="1" applyBorder="1" applyAlignment="1">
      <alignment horizontal="center" wrapText="1"/>
      <protection/>
    </xf>
    <xf numFmtId="21" fontId="2" fillId="0" borderId="66" xfId="0" applyNumberFormat="1" applyFont="1" applyFill="1" applyBorder="1" applyAlignment="1">
      <alignment horizontal="center" wrapText="1"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51" fillId="0" borderId="3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51" fillId="0" borderId="3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51" fillId="0" borderId="5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wrapText="1"/>
    </xf>
    <xf numFmtId="0" fontId="2" fillId="0" borderId="75" xfId="0" applyFont="1" applyFill="1" applyBorder="1" applyAlignment="1">
      <alignment wrapText="1"/>
    </xf>
    <xf numFmtId="21" fontId="35" fillId="0" borderId="76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75" xfId="0" applyNumberFormat="1" applyFont="1" applyFill="1" applyBorder="1" applyAlignment="1">
      <alignment horizontal="center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2" fillId="0" borderId="77" xfId="0" applyNumberFormat="1" applyFont="1" applyFill="1" applyBorder="1" applyAlignment="1">
      <alignment horizontal="center" wrapText="1"/>
    </xf>
    <xf numFmtId="168" fontId="2" fillId="0" borderId="77" xfId="0" applyNumberFormat="1" applyFont="1" applyFill="1" applyBorder="1" applyAlignment="1">
      <alignment horizontal="center" wrapText="1"/>
    </xf>
    <xf numFmtId="21" fontId="51" fillId="0" borderId="66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center" wrapText="1"/>
    </xf>
    <xf numFmtId="167" fontId="2" fillId="0" borderId="30" xfId="0" applyNumberFormat="1" applyFont="1" applyFill="1" applyBorder="1" applyAlignment="1">
      <alignment horizontal="center" wrapText="1"/>
    </xf>
    <xf numFmtId="0" fontId="36" fillId="0" borderId="38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79" xfId="18" applyNumberFormat="1" applyFont="1" applyFill="1" applyBorder="1" applyAlignment="1">
      <alignment horizontal="center" wrapText="1"/>
      <protection/>
    </xf>
    <xf numFmtId="21" fontId="2" fillId="0" borderId="79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 quotePrefix="1">
      <alignment horizontal="right" wrapText="1"/>
    </xf>
    <xf numFmtId="0" fontId="2" fillId="0" borderId="77" xfId="0" applyFont="1" applyFill="1" applyBorder="1" applyAlignment="1">
      <alignment horizontal="right" wrapText="1"/>
    </xf>
    <xf numFmtId="0" fontId="56" fillId="0" borderId="55" xfId="0" applyFont="1" applyFill="1" applyBorder="1" applyAlignment="1">
      <alignment horizontal="center" wrapText="1"/>
    </xf>
    <xf numFmtId="0" fontId="56" fillId="0" borderId="55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21" fontId="52" fillId="0" borderId="0" xfId="18" applyNumberFormat="1" applyFont="1" applyFill="1" applyBorder="1" applyAlignment="1">
      <alignment horizontal="center" vertical="center"/>
      <protection/>
    </xf>
    <xf numFmtId="0" fontId="9" fillId="0" borderId="45" xfId="0" applyFont="1" applyFill="1" applyBorder="1" applyAlignment="1">
      <alignment horizontal="center" wrapText="1"/>
    </xf>
    <xf numFmtId="21" fontId="62" fillId="0" borderId="64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3" xfId="0" applyNumberFormat="1" applyFont="1" applyFill="1" applyBorder="1" applyAlignment="1">
      <alignment horizontal="center"/>
    </xf>
    <xf numFmtId="21" fontId="62" fillId="0" borderId="65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6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0" fontId="1" fillId="5" borderId="8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77" xfId="18" applyNumberFormat="1" applyFont="1" applyFill="1" applyBorder="1" applyAlignment="1">
      <alignment horizontal="center" vertical="center"/>
      <protection/>
    </xf>
    <xf numFmtId="21" fontId="57" fillId="0" borderId="77" xfId="18" applyNumberFormat="1" applyFont="1" applyFill="1" applyBorder="1" applyAlignment="1">
      <alignment horizontal="center" vertical="center"/>
      <protection/>
    </xf>
    <xf numFmtId="21" fontId="57" fillId="0" borderId="9" xfId="18" applyNumberFormat="1" applyFont="1" applyFill="1" applyBorder="1" applyAlignment="1">
      <alignment horizontal="center" vertical="center"/>
      <protection/>
    </xf>
    <xf numFmtId="21" fontId="46" fillId="0" borderId="9" xfId="18" applyNumberFormat="1" applyFont="1" applyFill="1" applyBorder="1" applyAlignment="1">
      <alignment horizontal="center" vertical="center"/>
      <protection/>
    </xf>
    <xf numFmtId="21" fontId="35" fillId="0" borderId="15" xfId="18" applyNumberFormat="1" applyFont="1" applyFill="1" applyBorder="1" applyAlignment="1">
      <alignment horizontal="center" vertical="center"/>
      <protection/>
    </xf>
    <xf numFmtId="0" fontId="56" fillId="0" borderId="35" xfId="0" applyFont="1" applyFill="1" applyBorder="1" applyAlignment="1">
      <alignment horizontal="right" wrapText="1"/>
    </xf>
    <xf numFmtId="21" fontId="62" fillId="0" borderId="76" xfId="18" applyNumberFormat="1" applyFont="1" applyFill="1" applyBorder="1" applyAlignment="1">
      <alignment horizontal="center" wrapText="1"/>
      <protection/>
    </xf>
    <xf numFmtId="1" fontId="9" fillId="0" borderId="51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75" xfId="0" applyNumberFormat="1" applyFont="1" applyFill="1" applyBorder="1" applyAlignment="1">
      <alignment horizontal="center"/>
    </xf>
    <xf numFmtId="21" fontId="62" fillId="0" borderId="72" xfId="18" applyNumberFormat="1" applyFont="1" applyFill="1" applyBorder="1" applyAlignment="1">
      <alignment horizontal="center" wrapText="1"/>
      <protection/>
    </xf>
    <xf numFmtId="21" fontId="57" fillId="0" borderId="79" xfId="18" applyNumberFormat="1" applyFont="1" applyFill="1" applyBorder="1" applyAlignment="1">
      <alignment horizontal="center" wrapText="1"/>
      <protection/>
    </xf>
    <xf numFmtId="21" fontId="9" fillId="0" borderId="33" xfId="0" applyNumberFormat="1" applyFont="1" applyFill="1" applyBorder="1" applyAlignment="1">
      <alignment horizontal="center" wrapText="1"/>
    </xf>
    <xf numFmtId="21" fontId="9" fillId="0" borderId="77" xfId="0" applyNumberFormat="1" applyFont="1" applyFill="1" applyBorder="1" applyAlignment="1">
      <alignment horizontal="center" wrapText="1"/>
    </xf>
    <xf numFmtId="168" fontId="9" fillId="0" borderId="33" xfId="0" applyNumberFormat="1" applyFont="1" applyFill="1" applyBorder="1" applyAlignment="1">
      <alignment horizontal="center" wrapText="1"/>
    </xf>
    <xf numFmtId="168" fontId="56" fillId="0" borderId="33" xfId="0" applyNumberFormat="1" applyFont="1" applyFill="1" applyBorder="1" applyAlignment="1">
      <alignment horizontal="center" wrapText="1"/>
    </xf>
    <xf numFmtId="168" fontId="9" fillId="0" borderId="77" xfId="0" applyNumberFormat="1" applyFont="1" applyFill="1" applyBorder="1" applyAlignment="1">
      <alignment horizontal="center" wrapText="1"/>
    </xf>
    <xf numFmtId="21" fontId="57" fillId="0" borderId="35" xfId="18" applyNumberFormat="1" applyFont="1" applyFill="1" applyBorder="1" applyAlignment="1">
      <alignment horizontal="center" vertical="center"/>
      <protection/>
    </xf>
    <xf numFmtId="21" fontId="57" fillId="0" borderId="33" xfId="18" applyNumberFormat="1" applyFont="1" applyFill="1" applyBorder="1" applyAlignment="1">
      <alignment horizontal="center" vertical="center"/>
      <protection/>
    </xf>
    <xf numFmtId="171" fontId="56" fillId="0" borderId="51" xfId="0" applyNumberFormat="1" applyFont="1" applyFill="1" applyBorder="1" applyAlignment="1">
      <alignment horizontal="center" wrapText="1"/>
    </xf>
    <xf numFmtId="21" fontId="56" fillId="0" borderId="50" xfId="0" applyNumberFormat="1" applyFont="1" applyFill="1" applyBorder="1" applyAlignment="1">
      <alignment horizontal="center"/>
    </xf>
    <xf numFmtId="167" fontId="56" fillId="0" borderId="34" xfId="0" applyNumberFormat="1" applyFont="1" applyFill="1" applyBorder="1" applyAlignment="1">
      <alignment horizontal="center" wrapText="1"/>
    </xf>
    <xf numFmtId="0" fontId="59" fillId="0" borderId="51" xfId="18" applyFont="1" applyFill="1" applyBorder="1" applyAlignment="1">
      <alignment wrapText="1"/>
      <protection/>
    </xf>
    <xf numFmtId="0" fontId="59" fillId="0" borderId="51" xfId="18" applyFont="1" applyFill="1" applyBorder="1" applyAlignment="1">
      <alignment horizontal="center" wrapText="1"/>
      <protection/>
    </xf>
    <xf numFmtId="21" fontId="59" fillId="0" borderId="51" xfId="18" applyNumberFormat="1" applyFont="1" applyFill="1" applyBorder="1" applyAlignment="1">
      <alignment horizontal="center" wrapText="1"/>
      <protection/>
    </xf>
    <xf numFmtId="0" fontId="60" fillId="0" borderId="35" xfId="18" applyNumberFormat="1" applyFont="1" applyFill="1" applyBorder="1" applyAlignment="1">
      <alignment horizontal="center" wrapText="1"/>
      <protection/>
    </xf>
    <xf numFmtId="170" fontId="60" fillId="0" borderId="35" xfId="18" applyNumberFormat="1" applyFont="1" applyFill="1" applyBorder="1" applyAlignment="1">
      <alignment horizontal="center" vertical="center" wrapText="1"/>
      <protection/>
    </xf>
    <xf numFmtId="0" fontId="60" fillId="0" borderId="35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21" fontId="52" fillId="0" borderId="68" xfId="18" applyNumberFormat="1" applyFont="1" applyFill="1" applyBorder="1" applyAlignment="1">
      <alignment horizontal="center" wrapText="1"/>
      <protection/>
    </xf>
    <xf numFmtId="21" fontId="52" fillId="0" borderId="66" xfId="18" applyNumberFormat="1" applyFont="1" applyFill="1" applyBorder="1" applyAlignment="1">
      <alignment horizontal="center" wrapText="1"/>
      <protection/>
    </xf>
    <xf numFmtId="21" fontId="52" fillId="0" borderId="35" xfId="18" applyNumberFormat="1" applyFont="1" applyFill="1" applyBorder="1" applyAlignment="1">
      <alignment horizontal="center" vertical="center"/>
      <protection/>
    </xf>
    <xf numFmtId="21" fontId="51" fillId="0" borderId="72" xfId="0" applyNumberFormat="1" applyFont="1" applyFill="1" applyBorder="1" applyAlignment="1">
      <alignment horizontal="center" wrapText="1"/>
    </xf>
    <xf numFmtId="21" fontId="51" fillId="0" borderId="35" xfId="0" applyNumberFormat="1" applyFont="1" applyFill="1" applyBorder="1" applyAlignment="1">
      <alignment horizontal="center" wrapText="1"/>
    </xf>
    <xf numFmtId="21" fontId="35" fillId="0" borderId="7" xfId="18" applyNumberFormat="1" applyFont="1" applyFill="1" applyBorder="1" applyAlignment="1">
      <alignment horizontal="center" vertical="center"/>
      <protection/>
    </xf>
    <xf numFmtId="21" fontId="2" fillId="0" borderId="38" xfId="0" applyNumberFormat="1" applyFont="1" applyFill="1" applyBorder="1" applyAlignment="1">
      <alignment horizontal="center" wrapText="1"/>
    </xf>
    <xf numFmtId="21" fontId="36" fillId="0" borderId="0" xfId="18" applyNumberFormat="1" applyFont="1" applyFill="1" applyBorder="1" applyAlignment="1">
      <alignment wrapText="1"/>
      <protection/>
    </xf>
    <xf numFmtId="167" fontId="36" fillId="0" borderId="0" xfId="18" applyNumberFormat="1" applyFont="1" applyFill="1" applyBorder="1" applyAlignment="1">
      <alignment horizontal="center" wrapText="1"/>
      <protection/>
    </xf>
    <xf numFmtId="0" fontId="54" fillId="0" borderId="35" xfId="0" applyFont="1" applyFill="1" applyBorder="1" applyAlignment="1">
      <alignment horizontal="center"/>
    </xf>
    <xf numFmtId="0" fontId="54" fillId="0" borderId="35" xfId="18" applyNumberFormat="1" applyFont="1" applyFill="1" applyBorder="1" applyAlignment="1">
      <alignment horizontal="center" wrapText="1"/>
      <protection/>
    </xf>
    <xf numFmtId="170" fontId="54" fillId="0" borderId="35" xfId="18" applyNumberFormat="1" applyFont="1" applyFill="1" applyBorder="1" applyAlignment="1">
      <alignment horizontal="center" vertical="center" wrapText="1"/>
      <protection/>
    </xf>
    <xf numFmtId="21" fontId="35" fillId="0" borderId="66" xfId="18" applyNumberFormat="1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/>
    </xf>
    <xf numFmtId="0" fontId="51" fillId="0" borderId="34" xfId="0" applyFont="1" applyFill="1" applyBorder="1" applyAlignment="1" quotePrefix="1">
      <alignment horizontal="right" wrapText="1"/>
    </xf>
    <xf numFmtId="21" fontId="62" fillId="0" borderId="79" xfId="18" applyNumberFormat="1" applyFont="1" applyFill="1" applyBorder="1" applyAlignment="1">
      <alignment horizontal="center" wrapText="1"/>
      <protection/>
    </xf>
    <xf numFmtId="0" fontId="2" fillId="7" borderId="70" xfId="0" applyFont="1" applyFill="1" applyBorder="1" applyAlignment="1">
      <alignment horizontal="right" wrapText="1"/>
    </xf>
    <xf numFmtId="21" fontId="62" fillId="0" borderId="78" xfId="18" applyNumberFormat="1" applyFont="1" applyFill="1" applyBorder="1" applyAlignment="1">
      <alignment horizontal="center" wrapText="1"/>
      <protection/>
    </xf>
    <xf numFmtId="21" fontId="52" fillId="0" borderId="33" xfId="18" applyNumberFormat="1" applyFont="1" applyFill="1" applyBorder="1" applyAlignment="1">
      <alignment horizontal="center" vertical="center"/>
      <protection/>
    </xf>
    <xf numFmtId="21" fontId="51" fillId="0" borderId="79" xfId="0" applyNumberFormat="1" applyFont="1" applyFill="1" applyBorder="1" applyAlignment="1">
      <alignment horizontal="center" wrapText="1"/>
    </xf>
    <xf numFmtId="21" fontId="51" fillId="0" borderId="50" xfId="0" applyNumberFormat="1" applyFont="1" applyFill="1" applyBorder="1" applyAlignment="1">
      <alignment horizontal="center"/>
    </xf>
    <xf numFmtId="167" fontId="51" fillId="0" borderId="34" xfId="0" applyNumberFormat="1" applyFont="1" applyFill="1" applyBorder="1" applyAlignment="1">
      <alignment horizontal="center" wrapText="1"/>
    </xf>
    <xf numFmtId="21" fontId="57" fillId="0" borderId="78" xfId="18" applyNumberFormat="1" applyFont="1" applyFill="1" applyBorder="1" applyAlignment="1">
      <alignment horizontal="center" vertical="center" wrapText="1"/>
      <protection/>
    </xf>
    <xf numFmtId="0" fontId="2" fillId="0" borderId="81" xfId="0" applyFont="1" applyFill="1" applyBorder="1" applyAlignment="1">
      <alignment horizontal="right" wrapText="1"/>
    </xf>
    <xf numFmtId="0" fontId="2" fillId="0" borderId="82" xfId="0" applyFont="1" applyFill="1" applyBorder="1" applyAlignment="1" quotePrefix="1">
      <alignment horizontal="right" wrapText="1"/>
    </xf>
    <xf numFmtId="0" fontId="2" fillId="0" borderId="82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wrapText="1"/>
    </xf>
    <xf numFmtId="21" fontId="2" fillId="2" borderId="81" xfId="0" applyNumberFormat="1" applyFont="1" applyFill="1" applyBorder="1" applyAlignment="1">
      <alignment horizontal="center" wrapText="1"/>
    </xf>
    <xf numFmtId="168" fontId="2" fillId="2" borderId="82" xfId="0" applyNumberFormat="1" applyFont="1" applyFill="1" applyBorder="1" applyAlignment="1">
      <alignment horizontal="center" wrapText="1"/>
    </xf>
    <xf numFmtId="167" fontId="2" fillId="2" borderId="83" xfId="0" applyNumberFormat="1" applyFont="1" applyFill="1" applyBorder="1" applyAlignment="1">
      <alignment horizontal="center" wrapText="1"/>
    </xf>
    <xf numFmtId="21" fontId="2" fillId="2" borderId="84" xfId="0" applyNumberFormat="1" applyFont="1" applyFill="1" applyBorder="1" applyAlignment="1">
      <alignment horizontal="center"/>
    </xf>
    <xf numFmtId="0" fontId="2" fillId="0" borderId="83" xfId="0" applyFont="1" applyFill="1" applyBorder="1" applyAlignment="1">
      <alignment horizontal="right" wrapText="1"/>
    </xf>
    <xf numFmtId="0" fontId="2" fillId="0" borderId="85" xfId="0" applyFont="1" applyFill="1" applyBorder="1" applyAlignment="1">
      <alignment wrapText="1"/>
    </xf>
    <xf numFmtId="0" fontId="2" fillId="0" borderId="83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wrapText="1"/>
    </xf>
    <xf numFmtId="21" fontId="62" fillId="0" borderId="86" xfId="18" applyNumberFormat="1" applyFont="1" applyFill="1" applyBorder="1" applyAlignment="1">
      <alignment horizontal="center" wrapText="1"/>
      <protection/>
    </xf>
    <xf numFmtId="1" fontId="9" fillId="0" borderId="87" xfId="0" applyNumberFormat="1" applyFont="1" applyFill="1" applyBorder="1" applyAlignment="1">
      <alignment horizontal="center" wrapText="1"/>
    </xf>
    <xf numFmtId="21" fontId="9" fillId="0" borderId="84" xfId="0" applyNumberFormat="1" applyFont="1" applyFill="1" applyBorder="1" applyAlignment="1">
      <alignment horizontal="center"/>
    </xf>
    <xf numFmtId="21" fontId="62" fillId="0" borderId="88" xfId="18" applyNumberFormat="1" applyFont="1" applyFill="1" applyBorder="1" applyAlignment="1">
      <alignment horizontal="center" wrapText="1"/>
      <protection/>
    </xf>
    <xf numFmtId="21" fontId="9" fillId="0" borderId="81" xfId="0" applyNumberFormat="1" applyFont="1" applyFill="1" applyBorder="1" applyAlignment="1">
      <alignment horizontal="center" wrapText="1"/>
    </xf>
    <xf numFmtId="168" fontId="9" fillId="0" borderId="81" xfId="0" applyNumberFormat="1" applyFont="1" applyFill="1" applyBorder="1" applyAlignment="1">
      <alignment horizontal="center" wrapText="1"/>
    </xf>
    <xf numFmtId="21" fontId="9" fillId="0" borderId="89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vertical="center"/>
      <protection/>
    </xf>
    <xf numFmtId="1" fontId="2" fillId="0" borderId="87" xfId="0" applyNumberFormat="1" applyFont="1" applyFill="1" applyBorder="1" applyAlignment="1">
      <alignment horizontal="center" wrapText="1"/>
    </xf>
    <xf numFmtId="21" fontId="2" fillId="0" borderId="84" xfId="0" applyNumberFormat="1" applyFont="1" applyFill="1" applyBorder="1" applyAlignment="1">
      <alignment horizontal="center"/>
    </xf>
    <xf numFmtId="21" fontId="2" fillId="0" borderId="88" xfId="0" applyNumberFormat="1" applyFont="1" applyFill="1" applyBorder="1" applyAlignment="1">
      <alignment horizontal="center" wrapText="1"/>
    </xf>
    <xf numFmtId="171" fontId="2" fillId="0" borderId="87" xfId="0" applyNumberFormat="1" applyFont="1" applyFill="1" applyBorder="1" applyAlignment="1">
      <alignment horizontal="center" wrapText="1"/>
    </xf>
    <xf numFmtId="21" fontId="2" fillId="0" borderId="85" xfId="0" applyNumberFormat="1" applyFont="1" applyFill="1" applyBorder="1" applyAlignment="1">
      <alignment horizontal="center"/>
    </xf>
    <xf numFmtId="21" fontId="35" fillId="0" borderId="83" xfId="18" applyNumberFormat="1" applyFont="1" applyFill="1" applyBorder="1" applyAlignment="1">
      <alignment horizontal="center" vertical="center"/>
      <protection/>
    </xf>
    <xf numFmtId="167" fontId="2" fillId="0" borderId="82" xfId="0" applyNumberFormat="1" applyFont="1" applyFill="1" applyBorder="1" applyAlignment="1">
      <alignment horizontal="center" wrapText="1"/>
    </xf>
    <xf numFmtId="0" fontId="0" fillId="0" borderId="87" xfId="0" applyFont="1" applyBorder="1" applyAlignment="1">
      <alignment/>
    </xf>
    <xf numFmtId="0" fontId="34" fillId="0" borderId="87" xfId="18" applyFont="1" applyFill="1" applyBorder="1" applyAlignment="1">
      <alignment wrapText="1"/>
      <protection/>
    </xf>
    <xf numFmtId="0" fontId="34" fillId="0" borderId="87" xfId="18" applyFont="1" applyFill="1" applyBorder="1" applyAlignment="1">
      <alignment horizontal="center" wrapText="1"/>
      <protection/>
    </xf>
    <xf numFmtId="21" fontId="34" fillId="0" borderId="87" xfId="18" applyNumberFormat="1" applyFont="1" applyFill="1" applyBorder="1" applyAlignment="1">
      <alignment horizontal="center" wrapText="1"/>
      <protection/>
    </xf>
    <xf numFmtId="0" fontId="36" fillId="0" borderId="83" xfId="0" applyFont="1" applyFill="1" applyBorder="1" applyAlignment="1">
      <alignment horizontal="center"/>
    </xf>
    <xf numFmtId="0" fontId="45" fillId="7" borderId="7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21" fontId="35" fillId="0" borderId="43" xfId="18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wrapText="1"/>
    </xf>
    <xf numFmtId="0" fontId="51" fillId="0" borderId="9" xfId="0" applyFont="1" applyFill="1" applyBorder="1" applyAlignment="1">
      <alignment wrapText="1"/>
    </xf>
    <xf numFmtId="21" fontId="52" fillId="0" borderId="43" xfId="18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wrapText="1"/>
    </xf>
    <xf numFmtId="0" fontId="56" fillId="0" borderId="9" xfId="0" applyFont="1" applyFill="1" applyBorder="1" applyAlignment="1">
      <alignment wrapText="1"/>
    </xf>
    <xf numFmtId="0" fontId="56" fillId="0" borderId="7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21" fontId="35" fillId="0" borderId="32" xfId="18" applyNumberFormat="1" applyFont="1" applyFill="1" applyBorder="1" applyAlignment="1">
      <alignment horizontal="center" vertical="center"/>
      <protection/>
    </xf>
    <xf numFmtId="21" fontId="46" fillId="0" borderId="43" xfId="18" applyNumberFormat="1" applyFont="1" applyFill="1" applyBorder="1" applyAlignment="1">
      <alignment horizontal="center" vertical="center"/>
      <protection/>
    </xf>
    <xf numFmtId="21" fontId="57" fillId="0" borderId="43" xfId="18" applyNumberFormat="1" applyFont="1" applyFill="1" applyBorder="1" applyAlignment="1">
      <alignment horizontal="center" vertical="center"/>
      <protection/>
    </xf>
    <xf numFmtId="21" fontId="57" fillId="0" borderId="90" xfId="18" applyNumberFormat="1" applyFont="1" applyFill="1" applyBorder="1" applyAlignment="1">
      <alignment horizontal="center" vertical="center"/>
      <protection/>
    </xf>
    <xf numFmtId="0" fontId="2" fillId="0" borderId="74" xfId="0" applyFont="1" applyFill="1" applyBorder="1" applyAlignment="1">
      <alignment horizontal="center" wrapText="1"/>
    </xf>
    <xf numFmtId="21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6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I_ZIMNAR_2009_Dobrodzien!$I$112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I_ZIMNAR_2009_Dobrodzien!$J$112:$Q$112</c:f>
              <c:numCache/>
            </c:numRef>
          </c:val>
        </c:ser>
        <c:ser>
          <c:idx val="1"/>
          <c:order val="1"/>
          <c:tx>
            <c:strRef>
              <c:f>I_ZIMNAR_2009_Dobrodzien!$I$113</c:f>
              <c:strCache>
                <c:ptCount val="1"/>
                <c:pt idx="0">
                  <c:v>w tym :        Kobiety (50)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I_ZIMNAR_2009_Dobrodzien!$J$113:$Q$113</c:f>
              <c:numCache/>
            </c:numRef>
          </c:val>
        </c:ser>
        <c:ser>
          <c:idx val="2"/>
          <c:order val="2"/>
          <c:tx>
            <c:strRef>
              <c:f>I_ZIMNAR_2009_Dobrodzien!$I$117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/>
            </c:numRef>
          </c:val>
        </c:ser>
        <c:ser>
          <c:idx val="4"/>
          <c:order val="4"/>
          <c:tx>
            <c:strRef>
              <c:f>I_ZIMNAR_2009_Dobrodzien!$I$114</c:f>
              <c:strCache>
                <c:ptCount val="1"/>
                <c:pt idx="0">
                  <c:v>Nordic Walking (52)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I_ZIMNAR_2009_Dobrodzien!$J$114:$Q$114</c:f>
              <c:numCache/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86774"/>
        <c:crosses val="autoZero"/>
        <c:auto val="1"/>
        <c:lblOffset val="100"/>
        <c:noMultiLvlLbl val="0"/>
      </c:catAx>
      <c:valAx>
        <c:axId val="4086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64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72"/>
          <c:w val="0.954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I_ZIMNAR_2009_Dobrodzien!$I$115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>
                <c:ptCount val="8"/>
                <c:pt idx="0">
                  <c:v>252</c:v>
                </c:pt>
                <c:pt idx="1">
                  <c:v>276</c:v>
                </c:pt>
                <c:pt idx="2">
                  <c:v>312</c:v>
                </c:pt>
                <c:pt idx="3">
                  <c:v>312</c:v>
                </c:pt>
                <c:pt idx="4">
                  <c:v>408</c:v>
                </c:pt>
                <c:pt idx="5">
                  <c:v>318</c:v>
                </c:pt>
              </c:numCache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8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2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I_ZIMNAR_2009_Dobrodzien!$I$116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46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I_ZIPNAR_2009_Dobrodzien!$G$22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ser>
          <c:idx val="1"/>
          <c:order val="1"/>
          <c:tx>
            <c:strRef>
              <c:f>I_ZIPNAR_2009_Dobrodzien!$G$23</c:f>
              <c:strCache>
                <c:ptCount val="1"/>
                <c:pt idx="0">
                  <c:v>w tym :   Kobiety (4)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ser>
          <c:idx val="2"/>
          <c:order val="2"/>
          <c:tx>
            <c:strRef>
              <c:f>I_ZIPNAR_2009_Dobrodzien!$G$27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I_ZIPNAR_2009_Dobrodzien!$H$29:$O$29</c:f>
              <c:numCache/>
            </c:numRef>
          </c:val>
        </c:ser>
        <c:ser>
          <c:idx val="4"/>
          <c:order val="4"/>
          <c:tx>
            <c:strRef>
              <c:f>I_ZIPNAR_2009_Dobrodzien!$G$24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55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I_ZIPNAR_2009_Dobrodzien!$G$25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2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</c:numCache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717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119</xdr:row>
      <xdr:rowOff>114300</xdr:rowOff>
    </xdr:from>
    <xdr:to>
      <xdr:col>33</xdr:col>
      <xdr:colOff>9525</xdr:colOff>
      <xdr:row>147</xdr:row>
      <xdr:rowOff>123825</xdr:rowOff>
    </xdr:to>
    <xdr:graphicFrame>
      <xdr:nvGraphicFramePr>
        <xdr:cNvPr id="1" name="Chart 127"/>
        <xdr:cNvGraphicFramePr/>
      </xdr:nvGraphicFramePr>
      <xdr:xfrm>
        <a:off x="57150" y="17878425"/>
        <a:ext cx="19183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149</xdr:row>
      <xdr:rowOff>19050</xdr:rowOff>
    </xdr:from>
    <xdr:to>
      <xdr:col>33</xdr:col>
      <xdr:colOff>28575</xdr:colOff>
      <xdr:row>176</xdr:row>
      <xdr:rowOff>0</xdr:rowOff>
    </xdr:to>
    <xdr:graphicFrame>
      <xdr:nvGraphicFramePr>
        <xdr:cNvPr id="2" name="Chart 128"/>
        <xdr:cNvGraphicFramePr/>
      </xdr:nvGraphicFramePr>
      <xdr:xfrm>
        <a:off x="0" y="22640925"/>
        <a:ext cx="192595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32</xdr:col>
      <xdr:colOff>361950</xdr:colOff>
      <xdr:row>205</xdr:row>
      <xdr:rowOff>9525</xdr:rowOff>
    </xdr:to>
    <xdr:graphicFrame>
      <xdr:nvGraphicFramePr>
        <xdr:cNvPr id="3" name="Chart 129"/>
        <xdr:cNvGraphicFramePr/>
      </xdr:nvGraphicFramePr>
      <xdr:xfrm>
        <a:off x="0" y="27155775"/>
        <a:ext cx="192119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157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114300</xdr:rowOff>
    </xdr:from>
    <xdr:to>
      <xdr:col>31</xdr:col>
      <xdr:colOff>9525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57150" y="5000625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31</xdr:col>
      <xdr:colOff>28575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0" y="9763125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30</xdr:col>
      <xdr:colOff>361950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4277975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4" sqref="J4"/>
    </sheetView>
  </sheetViews>
  <sheetFormatPr defaultColWidth="9.125" defaultRowHeight="12.75"/>
  <cols>
    <col min="1" max="1" width="4.75390625" style="10" customWidth="1"/>
    <col min="2" max="2" width="4.875" style="9" customWidth="1"/>
    <col min="3" max="3" width="21.375" style="10" customWidth="1"/>
    <col min="4" max="4" width="6.375" style="10" customWidth="1"/>
    <col min="5" max="5" width="5.75390625" style="10" customWidth="1"/>
    <col min="6" max="6" width="7.25390625" style="9" customWidth="1"/>
    <col min="7" max="7" width="9.125" style="9" customWidth="1"/>
    <col min="8" max="8" width="23.00390625" style="10" customWidth="1"/>
    <col min="9" max="9" width="10.375" style="9" customWidth="1"/>
    <col min="10" max="11" width="9.125" style="107" customWidth="1"/>
    <col min="12" max="16384" width="9.125" style="10" customWidth="1"/>
  </cols>
  <sheetData>
    <row r="1" spans="2:8" ht="17.25" customHeight="1">
      <c r="B1" s="505" t="s">
        <v>250</v>
      </c>
      <c r="H1" s="1"/>
    </row>
    <row r="2" spans="1:11" s="13" customFormat="1" ht="26.25" customHeight="1" thickBot="1">
      <c r="A2" s="1"/>
      <c r="B2" s="4"/>
      <c r="C2" s="1"/>
      <c r="D2" s="250" t="s">
        <v>146</v>
      </c>
      <c r="E2" s="1"/>
      <c r="F2" s="4"/>
      <c r="G2" s="623" t="s">
        <v>251</v>
      </c>
      <c r="H2" s="1"/>
      <c r="I2" s="606"/>
      <c r="J2" s="110"/>
      <c r="K2" s="110"/>
    </row>
    <row r="3" spans="1:9" ht="33.75" customHeight="1" thickBot="1">
      <c r="A3" s="615" t="s">
        <v>26</v>
      </c>
      <c r="B3" s="446" t="s">
        <v>16</v>
      </c>
      <c r="C3" s="447" t="s">
        <v>39</v>
      </c>
      <c r="D3" s="448" t="s">
        <v>144</v>
      </c>
      <c r="E3" s="447" t="s">
        <v>5</v>
      </c>
      <c r="F3" s="449" t="s">
        <v>0</v>
      </c>
      <c r="G3" s="621" t="s">
        <v>17</v>
      </c>
      <c r="H3" s="447" t="s">
        <v>1</v>
      </c>
      <c r="I3" s="616" t="s">
        <v>3</v>
      </c>
    </row>
    <row r="4" spans="1:9" ht="11.25" customHeight="1">
      <c r="A4" s="607">
        <v>1</v>
      </c>
      <c r="B4" s="151">
        <v>76</v>
      </c>
      <c r="C4" s="148" t="s">
        <v>184</v>
      </c>
      <c r="D4" s="148" t="s">
        <v>145</v>
      </c>
      <c r="E4" s="151" t="s">
        <v>58</v>
      </c>
      <c r="F4" s="151">
        <v>1976</v>
      </c>
      <c r="G4" s="151" t="s">
        <v>158</v>
      </c>
      <c r="H4" s="148" t="s">
        <v>69</v>
      </c>
      <c r="I4" s="617">
        <v>0.014884259259259259</v>
      </c>
    </row>
    <row r="5" spans="1:9" ht="11.25" customHeight="1">
      <c r="A5" s="609">
        <v>2</v>
      </c>
      <c r="B5" s="138">
        <v>6</v>
      </c>
      <c r="C5" s="136" t="s">
        <v>82</v>
      </c>
      <c r="D5" s="136" t="s">
        <v>145</v>
      </c>
      <c r="E5" s="138" t="s">
        <v>58</v>
      </c>
      <c r="F5" s="138">
        <v>1982</v>
      </c>
      <c r="G5" s="138" t="s">
        <v>154</v>
      </c>
      <c r="H5" s="136" t="s">
        <v>83</v>
      </c>
      <c r="I5" s="608">
        <v>0.015914351851851853</v>
      </c>
    </row>
    <row r="6" spans="1:9" ht="11.25" customHeight="1">
      <c r="A6" s="610">
        <v>3</v>
      </c>
      <c r="B6" s="330">
        <v>30</v>
      </c>
      <c r="C6" s="321" t="s">
        <v>67</v>
      </c>
      <c r="D6" s="321" t="s">
        <v>145</v>
      </c>
      <c r="E6" s="330" t="s">
        <v>72</v>
      </c>
      <c r="F6" s="330">
        <v>1983</v>
      </c>
      <c r="G6" s="330" t="s">
        <v>157</v>
      </c>
      <c r="H6" s="321" t="s">
        <v>69</v>
      </c>
      <c r="I6" s="611">
        <v>0.017592592592592594</v>
      </c>
    </row>
    <row r="7" spans="1:11" s="347" customFormat="1" ht="11.25" customHeight="1">
      <c r="A7" s="609">
        <v>4</v>
      </c>
      <c r="B7" s="138">
        <v>34</v>
      </c>
      <c r="C7" s="136" t="s">
        <v>107</v>
      </c>
      <c r="D7" s="136" t="s">
        <v>145</v>
      </c>
      <c r="E7" s="138" t="s">
        <v>58</v>
      </c>
      <c r="F7" s="138">
        <v>1993</v>
      </c>
      <c r="G7" s="138" t="s">
        <v>155</v>
      </c>
      <c r="H7" s="136" t="s">
        <v>69</v>
      </c>
      <c r="I7" s="608">
        <v>0.0178125</v>
      </c>
      <c r="J7" s="344"/>
      <c r="K7" s="344"/>
    </row>
    <row r="8" spans="1:9" ht="11.25" customHeight="1">
      <c r="A8" s="609">
        <v>5</v>
      </c>
      <c r="B8" s="138">
        <v>32</v>
      </c>
      <c r="C8" s="136" t="s">
        <v>65</v>
      </c>
      <c r="D8" s="136" t="s">
        <v>145</v>
      </c>
      <c r="E8" s="138" t="s">
        <v>58</v>
      </c>
      <c r="F8" s="138">
        <v>1965</v>
      </c>
      <c r="G8" s="450" t="s">
        <v>156</v>
      </c>
      <c r="H8" s="136" t="s">
        <v>69</v>
      </c>
      <c r="I8" s="608">
        <v>0.017916666666666668</v>
      </c>
    </row>
    <row r="9" spans="1:9" ht="11.25" customHeight="1">
      <c r="A9" s="609">
        <v>6</v>
      </c>
      <c r="B9" s="138">
        <v>68</v>
      </c>
      <c r="C9" s="136" t="s">
        <v>177</v>
      </c>
      <c r="D9" s="136" t="s">
        <v>145</v>
      </c>
      <c r="E9" s="138" t="s">
        <v>58</v>
      </c>
      <c r="F9" s="138">
        <v>1982</v>
      </c>
      <c r="G9" s="138" t="s">
        <v>154</v>
      </c>
      <c r="H9" s="136" t="s">
        <v>71</v>
      </c>
      <c r="I9" s="608">
        <v>0.018310185185185186</v>
      </c>
    </row>
    <row r="10" spans="1:9" ht="11.25" customHeight="1">
      <c r="A10" s="609">
        <v>7</v>
      </c>
      <c r="B10" s="138">
        <v>3</v>
      </c>
      <c r="C10" s="136" t="s">
        <v>76</v>
      </c>
      <c r="D10" s="136" t="s">
        <v>145</v>
      </c>
      <c r="E10" s="138" t="s">
        <v>58</v>
      </c>
      <c r="F10" s="138">
        <v>1957</v>
      </c>
      <c r="G10" s="138" t="s">
        <v>159</v>
      </c>
      <c r="H10" s="136" t="s">
        <v>77</v>
      </c>
      <c r="I10" s="608">
        <v>0.0184375</v>
      </c>
    </row>
    <row r="11" spans="1:11" s="347" customFormat="1" ht="11.25" customHeight="1">
      <c r="A11" s="609">
        <v>8</v>
      </c>
      <c r="B11" s="138">
        <v>81</v>
      </c>
      <c r="C11" s="136" t="s">
        <v>165</v>
      </c>
      <c r="D11" s="136" t="s">
        <v>145</v>
      </c>
      <c r="E11" s="138" t="s">
        <v>58</v>
      </c>
      <c r="F11" s="138">
        <v>1977</v>
      </c>
      <c r="G11" s="138" t="s">
        <v>158</v>
      </c>
      <c r="H11" s="136" t="s">
        <v>164</v>
      </c>
      <c r="I11" s="608">
        <v>0.018877314814814816</v>
      </c>
      <c r="J11" s="344"/>
      <c r="K11" s="344"/>
    </row>
    <row r="12" spans="1:9" ht="11.25" customHeight="1">
      <c r="A12" s="609">
        <v>9</v>
      </c>
      <c r="B12" s="138">
        <v>29</v>
      </c>
      <c r="C12" s="136" t="s">
        <v>104</v>
      </c>
      <c r="D12" s="136" t="s">
        <v>145</v>
      </c>
      <c r="E12" s="138" t="s">
        <v>58</v>
      </c>
      <c r="F12" s="138">
        <v>1981</v>
      </c>
      <c r="G12" s="138" t="s">
        <v>154</v>
      </c>
      <c r="H12" s="136" t="s">
        <v>71</v>
      </c>
      <c r="I12" s="608">
        <v>0.018912037037037036</v>
      </c>
    </row>
    <row r="13" spans="1:9" ht="11.25" customHeight="1">
      <c r="A13" s="609">
        <v>10</v>
      </c>
      <c r="B13" s="138">
        <v>40</v>
      </c>
      <c r="C13" s="136" t="s">
        <v>119</v>
      </c>
      <c r="D13" s="136" t="s">
        <v>145</v>
      </c>
      <c r="E13" s="138" t="s">
        <v>58</v>
      </c>
      <c r="F13" s="138">
        <v>1978</v>
      </c>
      <c r="G13" s="138" t="s">
        <v>158</v>
      </c>
      <c r="H13" s="136" t="s">
        <v>71</v>
      </c>
      <c r="I13" s="608">
        <v>0.018912037037037036</v>
      </c>
    </row>
    <row r="14" spans="1:9" ht="11.25" customHeight="1">
      <c r="A14" s="609">
        <v>11</v>
      </c>
      <c r="B14" s="138">
        <v>80</v>
      </c>
      <c r="C14" s="136" t="s">
        <v>195</v>
      </c>
      <c r="D14" s="136" t="s">
        <v>145</v>
      </c>
      <c r="E14" s="138" t="s">
        <v>58</v>
      </c>
      <c r="F14" s="138">
        <v>1968</v>
      </c>
      <c r="G14" s="138" t="s">
        <v>156</v>
      </c>
      <c r="H14" s="136" t="s">
        <v>164</v>
      </c>
      <c r="I14" s="608">
        <v>0.019502314814814816</v>
      </c>
    </row>
    <row r="15" spans="1:9" ht="11.25" customHeight="1">
      <c r="A15" s="609">
        <v>12</v>
      </c>
      <c r="B15" s="138">
        <v>43</v>
      </c>
      <c r="C15" s="136" t="s">
        <v>123</v>
      </c>
      <c r="D15" s="136" t="s">
        <v>145</v>
      </c>
      <c r="E15" s="138" t="s">
        <v>58</v>
      </c>
      <c r="F15" s="138">
        <v>1960</v>
      </c>
      <c r="G15" s="138" t="s">
        <v>156</v>
      </c>
      <c r="H15" s="136" t="s">
        <v>69</v>
      </c>
      <c r="I15" s="608">
        <v>0.019525462962962963</v>
      </c>
    </row>
    <row r="16" spans="1:9" ht="11.25" customHeight="1">
      <c r="A16" s="609">
        <v>14</v>
      </c>
      <c r="B16" s="138">
        <v>31</v>
      </c>
      <c r="C16" s="136" t="s">
        <v>66</v>
      </c>
      <c r="D16" s="136" t="s">
        <v>145</v>
      </c>
      <c r="E16" s="138" t="s">
        <v>58</v>
      </c>
      <c r="F16" s="138">
        <v>1970</v>
      </c>
      <c r="G16" s="138" t="s">
        <v>158</v>
      </c>
      <c r="H16" s="136" t="s">
        <v>69</v>
      </c>
      <c r="I16" s="608">
        <v>0.02045138888888889</v>
      </c>
    </row>
    <row r="17" spans="1:10" ht="11.25" customHeight="1">
      <c r="A17" s="610">
        <v>13</v>
      </c>
      <c r="B17" s="330">
        <v>109</v>
      </c>
      <c r="C17" s="321" t="s">
        <v>243</v>
      </c>
      <c r="D17" s="321" t="s">
        <v>145</v>
      </c>
      <c r="E17" s="330" t="s">
        <v>72</v>
      </c>
      <c r="F17" s="330">
        <v>1971</v>
      </c>
      <c r="G17" s="330" t="s">
        <v>162</v>
      </c>
      <c r="H17" s="321" t="s">
        <v>69</v>
      </c>
      <c r="I17" s="611">
        <v>0.02045138888888889</v>
      </c>
      <c r="J17" s="107" t="s">
        <v>232</v>
      </c>
    </row>
    <row r="18" spans="1:9" ht="12.75" customHeight="1">
      <c r="A18" s="609">
        <v>15</v>
      </c>
      <c r="B18" s="138">
        <v>73</v>
      </c>
      <c r="C18" s="136" t="s">
        <v>182</v>
      </c>
      <c r="D18" s="136" t="s">
        <v>145</v>
      </c>
      <c r="E18" s="138" t="s">
        <v>58</v>
      </c>
      <c r="F18" s="138">
        <v>1972</v>
      </c>
      <c r="G18" s="138" t="s">
        <v>158</v>
      </c>
      <c r="H18" s="136" t="s">
        <v>71</v>
      </c>
      <c r="I18" s="608">
        <v>0.02090277777777778</v>
      </c>
    </row>
    <row r="19" spans="1:9" ht="11.25" customHeight="1">
      <c r="A19" s="609">
        <v>16</v>
      </c>
      <c r="B19" s="138">
        <v>84</v>
      </c>
      <c r="C19" s="136" t="s">
        <v>81</v>
      </c>
      <c r="D19" s="136" t="s">
        <v>145</v>
      </c>
      <c r="E19" s="138" t="s">
        <v>58</v>
      </c>
      <c r="F19" s="138">
        <v>1976</v>
      </c>
      <c r="G19" s="138" t="s">
        <v>158</v>
      </c>
      <c r="H19" s="136" t="s">
        <v>71</v>
      </c>
      <c r="I19" s="608">
        <v>0.021099537037037038</v>
      </c>
    </row>
    <row r="20" spans="1:10" ht="11.25" customHeight="1">
      <c r="A20" s="609">
        <v>17</v>
      </c>
      <c r="B20" s="138">
        <v>104</v>
      </c>
      <c r="C20" s="136" t="s">
        <v>237</v>
      </c>
      <c r="D20" s="136" t="s">
        <v>145</v>
      </c>
      <c r="E20" s="138" t="s">
        <v>58</v>
      </c>
      <c r="F20" s="138">
        <v>1996</v>
      </c>
      <c r="G20" s="138" t="s">
        <v>155</v>
      </c>
      <c r="H20" s="136" t="s">
        <v>235</v>
      </c>
      <c r="I20" s="608">
        <v>0.021168981481481483</v>
      </c>
      <c r="J20" s="107" t="s">
        <v>232</v>
      </c>
    </row>
    <row r="21" spans="1:9" ht="11.25" customHeight="1">
      <c r="A21" s="610">
        <v>18</v>
      </c>
      <c r="B21" s="330">
        <v>4</v>
      </c>
      <c r="C21" s="321" t="s">
        <v>78</v>
      </c>
      <c r="D21" s="321" t="s">
        <v>145</v>
      </c>
      <c r="E21" s="330" t="s">
        <v>72</v>
      </c>
      <c r="F21" s="330">
        <v>1983</v>
      </c>
      <c r="G21" s="330" t="s">
        <v>157</v>
      </c>
      <c r="H21" s="321" t="s">
        <v>79</v>
      </c>
      <c r="I21" s="611">
        <v>0.021377314814814818</v>
      </c>
    </row>
    <row r="22" spans="1:9" ht="11.25" customHeight="1">
      <c r="A22" s="609">
        <v>19</v>
      </c>
      <c r="B22" s="138">
        <v>13</v>
      </c>
      <c r="C22" s="136" t="s">
        <v>70</v>
      </c>
      <c r="D22" s="136" t="s">
        <v>145</v>
      </c>
      <c r="E22" s="138" t="s">
        <v>58</v>
      </c>
      <c r="F22" s="138">
        <v>1952</v>
      </c>
      <c r="G22" s="138" t="s">
        <v>159</v>
      </c>
      <c r="H22" s="136" t="s">
        <v>69</v>
      </c>
      <c r="I22" s="608">
        <v>0.021388888888888888</v>
      </c>
    </row>
    <row r="23" spans="1:9" ht="11.25" customHeight="1">
      <c r="A23" s="609">
        <v>20</v>
      </c>
      <c r="B23" s="138">
        <v>7</v>
      </c>
      <c r="C23" s="136" t="s">
        <v>84</v>
      </c>
      <c r="D23" s="136" t="s">
        <v>145</v>
      </c>
      <c r="E23" s="138" t="s">
        <v>58</v>
      </c>
      <c r="F23" s="138">
        <v>1962</v>
      </c>
      <c r="G23" s="138" t="s">
        <v>156</v>
      </c>
      <c r="H23" s="136" t="s">
        <v>71</v>
      </c>
      <c r="I23" s="608">
        <v>0.02144675925925926</v>
      </c>
    </row>
    <row r="24" spans="1:10" ht="11.25" customHeight="1">
      <c r="A24" s="609">
        <v>21</v>
      </c>
      <c r="B24" s="138">
        <v>103</v>
      </c>
      <c r="C24" s="136" t="s">
        <v>236</v>
      </c>
      <c r="D24" s="136" t="s">
        <v>145</v>
      </c>
      <c r="E24" s="138" t="s">
        <v>58</v>
      </c>
      <c r="F24" s="138">
        <v>1996</v>
      </c>
      <c r="G24" s="138" t="s">
        <v>155</v>
      </c>
      <c r="H24" s="136" t="s">
        <v>235</v>
      </c>
      <c r="I24" s="608">
        <v>0.02146990740740741</v>
      </c>
      <c r="J24" s="107" t="s">
        <v>232</v>
      </c>
    </row>
    <row r="25" spans="1:9" ht="11.25" customHeight="1">
      <c r="A25" s="609">
        <v>22</v>
      </c>
      <c r="B25" s="138">
        <v>47</v>
      </c>
      <c r="C25" s="136" t="s">
        <v>127</v>
      </c>
      <c r="D25" s="136" t="s">
        <v>145</v>
      </c>
      <c r="E25" s="138" t="s">
        <v>58</v>
      </c>
      <c r="F25" s="138">
        <v>1961</v>
      </c>
      <c r="G25" s="138" t="s">
        <v>156</v>
      </c>
      <c r="H25" s="136" t="s">
        <v>128</v>
      </c>
      <c r="I25" s="608">
        <v>0.02148148148148148</v>
      </c>
    </row>
    <row r="26" spans="1:10" ht="11.25" customHeight="1">
      <c r="A26" s="609">
        <v>23</v>
      </c>
      <c r="B26" s="138">
        <v>102</v>
      </c>
      <c r="C26" s="136" t="s">
        <v>233</v>
      </c>
      <c r="D26" s="136" t="s">
        <v>145</v>
      </c>
      <c r="E26" s="138" t="s">
        <v>58</v>
      </c>
      <c r="F26" s="138">
        <v>1949</v>
      </c>
      <c r="G26" s="138" t="s">
        <v>160</v>
      </c>
      <c r="H26" s="136" t="s">
        <v>226</v>
      </c>
      <c r="I26" s="608">
        <v>0.021909722222222223</v>
      </c>
      <c r="J26" s="107" t="s">
        <v>232</v>
      </c>
    </row>
    <row r="27" spans="1:9" ht="11.25" customHeight="1">
      <c r="A27" s="610">
        <v>24</v>
      </c>
      <c r="B27" s="330">
        <v>48</v>
      </c>
      <c r="C27" s="321" t="s">
        <v>130</v>
      </c>
      <c r="D27" s="321" t="s">
        <v>145</v>
      </c>
      <c r="E27" s="330" t="s">
        <v>72</v>
      </c>
      <c r="F27" s="330">
        <v>1986</v>
      </c>
      <c r="G27" s="330" t="s">
        <v>157</v>
      </c>
      <c r="H27" s="321" t="s">
        <v>131</v>
      </c>
      <c r="I27" s="611">
        <v>0.02193287037037037</v>
      </c>
    </row>
    <row r="28" spans="1:9" ht="11.25" customHeight="1">
      <c r="A28" s="609">
        <v>25</v>
      </c>
      <c r="B28" s="138">
        <v>82</v>
      </c>
      <c r="C28" s="136" t="s">
        <v>196</v>
      </c>
      <c r="D28" s="136" t="s">
        <v>145</v>
      </c>
      <c r="E28" s="138" t="s">
        <v>58</v>
      </c>
      <c r="F28" s="138">
        <v>1974</v>
      </c>
      <c r="G28" s="138" t="s">
        <v>158</v>
      </c>
      <c r="H28" s="136" t="s">
        <v>197</v>
      </c>
      <c r="I28" s="608">
        <v>0.02221064814814815</v>
      </c>
    </row>
    <row r="29" spans="1:9" ht="11.25" customHeight="1">
      <c r="A29" s="609">
        <v>26</v>
      </c>
      <c r="B29" s="138">
        <v>83</v>
      </c>
      <c r="C29" s="136" t="s">
        <v>198</v>
      </c>
      <c r="D29" s="136" t="s">
        <v>145</v>
      </c>
      <c r="E29" s="138" t="s">
        <v>58</v>
      </c>
      <c r="F29" s="138">
        <v>1975</v>
      </c>
      <c r="G29" s="138" t="s">
        <v>158</v>
      </c>
      <c r="H29" s="136" t="s">
        <v>199</v>
      </c>
      <c r="I29" s="608">
        <v>0.02221064814814815</v>
      </c>
    </row>
    <row r="30" spans="1:9" ht="11.25" customHeight="1">
      <c r="A30" s="609">
        <v>27</v>
      </c>
      <c r="B30" s="138">
        <v>2</v>
      </c>
      <c r="C30" s="136" t="s">
        <v>73</v>
      </c>
      <c r="D30" s="136" t="s">
        <v>145</v>
      </c>
      <c r="E30" s="138" t="s">
        <v>58</v>
      </c>
      <c r="F30" s="138">
        <v>1949</v>
      </c>
      <c r="G30" s="138" t="s">
        <v>160</v>
      </c>
      <c r="H30" s="136" t="s">
        <v>69</v>
      </c>
      <c r="I30" s="608">
        <v>0.022777777777777775</v>
      </c>
    </row>
    <row r="31" spans="1:9" ht="11.25" customHeight="1">
      <c r="A31" s="609">
        <v>28</v>
      </c>
      <c r="B31" s="138">
        <v>1</v>
      </c>
      <c r="C31" s="136" t="s">
        <v>74</v>
      </c>
      <c r="D31" s="136" t="s">
        <v>145</v>
      </c>
      <c r="E31" s="138" t="s">
        <v>58</v>
      </c>
      <c r="F31" s="138">
        <v>1981</v>
      </c>
      <c r="G31" s="138" t="s">
        <v>154</v>
      </c>
      <c r="H31" s="136" t="s">
        <v>75</v>
      </c>
      <c r="I31" s="608">
        <v>0.022835648148148147</v>
      </c>
    </row>
    <row r="32" spans="1:11" s="347" customFormat="1" ht="11.25" customHeight="1">
      <c r="A32" s="609">
        <v>29</v>
      </c>
      <c r="B32" s="138">
        <v>108</v>
      </c>
      <c r="C32" s="136" t="s">
        <v>242</v>
      </c>
      <c r="D32" s="136" t="s">
        <v>145</v>
      </c>
      <c r="E32" s="138" t="s">
        <v>58</v>
      </c>
      <c r="F32" s="138">
        <v>1995</v>
      </c>
      <c r="G32" s="138" t="s">
        <v>155</v>
      </c>
      <c r="H32" s="136" t="s">
        <v>87</v>
      </c>
      <c r="I32" s="608">
        <v>0.02631944444444444</v>
      </c>
      <c r="J32" s="344" t="s">
        <v>232</v>
      </c>
      <c r="K32" s="344"/>
    </row>
    <row r="33" spans="1:9" ht="11.25" customHeight="1">
      <c r="A33" s="612">
        <v>30</v>
      </c>
      <c r="B33" s="289">
        <v>16</v>
      </c>
      <c r="C33" s="286" t="s">
        <v>91</v>
      </c>
      <c r="D33" s="286" t="s">
        <v>152</v>
      </c>
      <c r="E33" s="289" t="s">
        <v>58</v>
      </c>
      <c r="F33" s="289">
        <v>1950</v>
      </c>
      <c r="G33" s="289" t="s">
        <v>159</v>
      </c>
      <c r="H33" s="286" t="s">
        <v>71</v>
      </c>
      <c r="I33" s="618">
        <v>0.03550925925925926</v>
      </c>
    </row>
    <row r="34" spans="1:9" ht="11.25" customHeight="1">
      <c r="A34" s="613">
        <v>31</v>
      </c>
      <c r="B34" s="373">
        <v>89</v>
      </c>
      <c r="C34" s="364" t="s">
        <v>214</v>
      </c>
      <c r="D34" s="364" t="s">
        <v>152</v>
      </c>
      <c r="E34" s="373" t="s">
        <v>72</v>
      </c>
      <c r="F34" s="373">
        <v>1973</v>
      </c>
      <c r="G34" s="373" t="s">
        <v>162</v>
      </c>
      <c r="H34" s="364" t="s">
        <v>71</v>
      </c>
      <c r="I34" s="619">
        <v>0.0371875</v>
      </c>
    </row>
    <row r="35" spans="1:9" ht="11.25" customHeight="1">
      <c r="A35" s="613">
        <v>32</v>
      </c>
      <c r="B35" s="373">
        <v>90</v>
      </c>
      <c r="C35" s="364" t="s">
        <v>215</v>
      </c>
      <c r="D35" s="364" t="s">
        <v>152</v>
      </c>
      <c r="E35" s="373" t="s">
        <v>72</v>
      </c>
      <c r="F35" s="373">
        <v>1967</v>
      </c>
      <c r="G35" s="373" t="s">
        <v>162</v>
      </c>
      <c r="H35" s="364" t="s">
        <v>71</v>
      </c>
      <c r="I35" s="619">
        <v>0.0371875</v>
      </c>
    </row>
    <row r="36" spans="1:9" ht="11.25" customHeight="1">
      <c r="A36" s="613">
        <v>33</v>
      </c>
      <c r="B36" s="373">
        <v>5</v>
      </c>
      <c r="C36" s="364" t="s">
        <v>80</v>
      </c>
      <c r="D36" s="364" t="s">
        <v>152</v>
      </c>
      <c r="E36" s="373" t="s">
        <v>72</v>
      </c>
      <c r="F36" s="373">
        <v>1954</v>
      </c>
      <c r="G36" s="373" t="s">
        <v>161</v>
      </c>
      <c r="H36" s="364" t="s">
        <v>71</v>
      </c>
      <c r="I36" s="619">
        <v>0.0372337962962963</v>
      </c>
    </row>
    <row r="37" spans="1:11" s="347" customFormat="1" ht="11.25" customHeight="1">
      <c r="A37" s="613">
        <v>34</v>
      </c>
      <c r="B37" s="373">
        <v>54</v>
      </c>
      <c r="C37" s="364" t="s">
        <v>139</v>
      </c>
      <c r="D37" s="364" t="s">
        <v>152</v>
      </c>
      <c r="E37" s="373" t="s">
        <v>72</v>
      </c>
      <c r="F37" s="373">
        <v>1962</v>
      </c>
      <c r="G37" s="373" t="s">
        <v>162</v>
      </c>
      <c r="H37" s="364" t="s">
        <v>71</v>
      </c>
      <c r="I37" s="619">
        <v>0.0372337962962963</v>
      </c>
      <c r="J37" s="344"/>
      <c r="K37" s="344"/>
    </row>
    <row r="38" spans="1:9" ht="11.25" customHeight="1">
      <c r="A38" s="613">
        <v>35</v>
      </c>
      <c r="B38" s="373">
        <v>12</v>
      </c>
      <c r="C38" s="364" t="s">
        <v>88</v>
      </c>
      <c r="D38" s="364" t="s">
        <v>152</v>
      </c>
      <c r="E38" s="373" t="s">
        <v>72</v>
      </c>
      <c r="F38" s="373">
        <v>1958</v>
      </c>
      <c r="G38" s="373" t="s">
        <v>161</v>
      </c>
      <c r="H38" s="364" t="s">
        <v>87</v>
      </c>
      <c r="I38" s="619">
        <v>0.0372337962962963</v>
      </c>
    </row>
    <row r="39" spans="1:9" ht="11.25" customHeight="1">
      <c r="A39" s="612">
        <v>36</v>
      </c>
      <c r="B39" s="289">
        <v>9</v>
      </c>
      <c r="C39" s="286" t="s">
        <v>86</v>
      </c>
      <c r="D39" s="286" t="s">
        <v>152</v>
      </c>
      <c r="E39" s="289" t="s">
        <v>58</v>
      </c>
      <c r="F39" s="289">
        <v>1958</v>
      </c>
      <c r="G39" s="289" t="s">
        <v>159</v>
      </c>
      <c r="H39" s="286" t="s">
        <v>87</v>
      </c>
      <c r="I39" s="618">
        <v>0.0372337962962963</v>
      </c>
    </row>
    <row r="40" spans="1:9" ht="11.25" customHeight="1">
      <c r="A40" s="613">
        <v>37</v>
      </c>
      <c r="B40" s="373">
        <v>55</v>
      </c>
      <c r="C40" s="364" t="s">
        <v>140</v>
      </c>
      <c r="D40" s="364" t="s">
        <v>152</v>
      </c>
      <c r="E40" s="373" t="s">
        <v>72</v>
      </c>
      <c r="F40" s="373">
        <v>1953</v>
      </c>
      <c r="G40" s="373" t="s">
        <v>161</v>
      </c>
      <c r="H40" s="364" t="s">
        <v>87</v>
      </c>
      <c r="I40" s="619">
        <v>0.037349537037037035</v>
      </c>
    </row>
    <row r="41" spans="1:9" ht="11.25" customHeight="1">
      <c r="A41" s="613">
        <v>38</v>
      </c>
      <c r="B41" s="373">
        <v>87</v>
      </c>
      <c r="C41" s="364" t="s">
        <v>212</v>
      </c>
      <c r="D41" s="364" t="s">
        <v>152</v>
      </c>
      <c r="E41" s="373" t="s">
        <v>72</v>
      </c>
      <c r="F41" s="373">
        <v>1966</v>
      </c>
      <c r="G41" s="373" t="s">
        <v>162</v>
      </c>
      <c r="H41" s="364" t="s">
        <v>211</v>
      </c>
      <c r="I41" s="619">
        <v>0.03806712962962963</v>
      </c>
    </row>
    <row r="42" spans="1:10" ht="11.25" customHeight="1">
      <c r="A42" s="613">
        <v>39</v>
      </c>
      <c r="B42" s="373">
        <v>106</v>
      </c>
      <c r="C42" s="364" t="s">
        <v>239</v>
      </c>
      <c r="D42" s="364" t="s">
        <v>152</v>
      </c>
      <c r="E42" s="373" t="s">
        <v>72</v>
      </c>
      <c r="F42" s="373">
        <v>1975</v>
      </c>
      <c r="G42" s="373" t="s">
        <v>157</v>
      </c>
      <c r="H42" s="364" t="s">
        <v>211</v>
      </c>
      <c r="I42" s="619">
        <v>0.03806712962962963</v>
      </c>
      <c r="J42" s="107" t="s">
        <v>232</v>
      </c>
    </row>
    <row r="43" spans="1:9" ht="11.25" customHeight="1">
      <c r="A43" s="613">
        <v>40</v>
      </c>
      <c r="B43" s="373">
        <v>85</v>
      </c>
      <c r="C43" s="364" t="s">
        <v>231</v>
      </c>
      <c r="D43" s="364" t="s">
        <v>152</v>
      </c>
      <c r="E43" s="373" t="s">
        <v>72</v>
      </c>
      <c r="F43" s="373">
        <v>1954</v>
      </c>
      <c r="G43" s="373" t="s">
        <v>161</v>
      </c>
      <c r="H43" s="364" t="s">
        <v>211</v>
      </c>
      <c r="I43" s="619">
        <v>0.038078703703703705</v>
      </c>
    </row>
    <row r="44" spans="1:10" ht="11.25" customHeight="1">
      <c r="A44" s="613">
        <v>41</v>
      </c>
      <c r="B44" s="373">
        <v>107</v>
      </c>
      <c r="C44" s="364" t="s">
        <v>240</v>
      </c>
      <c r="D44" s="364" t="s">
        <v>152</v>
      </c>
      <c r="E44" s="373" t="s">
        <v>72</v>
      </c>
      <c r="F44" s="373">
        <v>1979</v>
      </c>
      <c r="G44" s="373" t="s">
        <v>157</v>
      </c>
      <c r="H44" s="364" t="s">
        <v>211</v>
      </c>
      <c r="I44" s="619">
        <v>0.038078703703703705</v>
      </c>
      <c r="J44" s="107" t="s">
        <v>232</v>
      </c>
    </row>
    <row r="45" spans="1:9" ht="11.25" customHeight="1">
      <c r="A45" s="612">
        <v>42</v>
      </c>
      <c r="B45" s="289">
        <v>20</v>
      </c>
      <c r="C45" s="286" t="s">
        <v>96</v>
      </c>
      <c r="D45" s="286" t="s">
        <v>152</v>
      </c>
      <c r="E45" s="289" t="s">
        <v>58</v>
      </c>
      <c r="F45" s="289">
        <v>1966</v>
      </c>
      <c r="G45" s="289" t="s">
        <v>156</v>
      </c>
      <c r="H45" s="286" t="s">
        <v>87</v>
      </c>
      <c r="I45" s="618">
        <v>0.039421296296296295</v>
      </c>
    </row>
    <row r="46" spans="1:9" ht="11.25" customHeight="1">
      <c r="A46" s="613">
        <v>43</v>
      </c>
      <c r="B46" s="373">
        <v>53</v>
      </c>
      <c r="C46" s="364" t="s">
        <v>138</v>
      </c>
      <c r="D46" s="364" t="s">
        <v>152</v>
      </c>
      <c r="E46" s="373" t="s">
        <v>72</v>
      </c>
      <c r="F46" s="373">
        <v>1965</v>
      </c>
      <c r="G46" s="373" t="s">
        <v>162</v>
      </c>
      <c r="H46" s="364" t="s">
        <v>71</v>
      </c>
      <c r="I46" s="619">
        <v>0.04003472222222222</v>
      </c>
    </row>
    <row r="47" spans="1:9" ht="11.25" customHeight="1">
      <c r="A47" s="613">
        <v>44</v>
      </c>
      <c r="B47" s="373">
        <v>41</v>
      </c>
      <c r="C47" s="364" t="s">
        <v>117</v>
      </c>
      <c r="D47" s="364" t="s">
        <v>152</v>
      </c>
      <c r="E47" s="373" t="s">
        <v>72</v>
      </c>
      <c r="F47" s="373">
        <v>1950</v>
      </c>
      <c r="G47" s="373" t="s">
        <v>161</v>
      </c>
      <c r="H47" s="364" t="s">
        <v>71</v>
      </c>
      <c r="I47" s="619">
        <v>0.04016203703703704</v>
      </c>
    </row>
    <row r="48" spans="1:9" ht="11.25" customHeight="1">
      <c r="A48" s="612">
        <v>45</v>
      </c>
      <c r="B48" s="289">
        <v>98</v>
      </c>
      <c r="C48" s="286" t="s">
        <v>224</v>
      </c>
      <c r="D48" s="286" t="s">
        <v>152</v>
      </c>
      <c r="E48" s="289" t="s">
        <v>58</v>
      </c>
      <c r="F48" s="289">
        <v>1950</v>
      </c>
      <c r="G48" s="289" t="s">
        <v>159</v>
      </c>
      <c r="H48" s="286" t="s">
        <v>226</v>
      </c>
      <c r="I48" s="618">
        <v>0.041747685185185186</v>
      </c>
    </row>
    <row r="49" spans="1:9" ht="11.25" customHeight="1">
      <c r="A49" s="613">
        <v>46</v>
      </c>
      <c r="B49" s="373">
        <v>99</v>
      </c>
      <c r="C49" s="364" t="s">
        <v>225</v>
      </c>
      <c r="D49" s="364" t="s">
        <v>152</v>
      </c>
      <c r="E49" s="373" t="s">
        <v>72</v>
      </c>
      <c r="F49" s="373">
        <v>1957</v>
      </c>
      <c r="G49" s="373" t="s">
        <v>161</v>
      </c>
      <c r="H49" s="364" t="s">
        <v>226</v>
      </c>
      <c r="I49" s="619">
        <v>0.04181712962962963</v>
      </c>
    </row>
    <row r="50" spans="1:9" ht="11.25" customHeight="1">
      <c r="A50" s="613">
        <v>47</v>
      </c>
      <c r="B50" s="373">
        <v>17</v>
      </c>
      <c r="C50" s="364" t="s">
        <v>92</v>
      </c>
      <c r="D50" s="364" t="s">
        <v>152</v>
      </c>
      <c r="E50" s="373" t="s">
        <v>72</v>
      </c>
      <c r="F50" s="373">
        <v>1956</v>
      </c>
      <c r="G50" s="373" t="s">
        <v>161</v>
      </c>
      <c r="H50" s="364" t="s">
        <v>71</v>
      </c>
      <c r="I50" s="619">
        <v>0.04327546296296297</v>
      </c>
    </row>
    <row r="51" spans="1:9" ht="11.25" customHeight="1">
      <c r="A51" s="613">
        <v>48</v>
      </c>
      <c r="B51" s="373">
        <v>96</v>
      </c>
      <c r="C51" s="364" t="s">
        <v>222</v>
      </c>
      <c r="D51" s="364" t="s">
        <v>152</v>
      </c>
      <c r="E51" s="373" t="s">
        <v>72</v>
      </c>
      <c r="F51" s="373">
        <v>1953</v>
      </c>
      <c r="G51" s="373" t="s">
        <v>161</v>
      </c>
      <c r="H51" s="364" t="s">
        <v>71</v>
      </c>
      <c r="I51" s="619">
        <v>0.04327546296296297</v>
      </c>
    </row>
    <row r="52" spans="1:11" s="347" customFormat="1" ht="11.25" customHeight="1">
      <c r="A52" s="613">
        <v>49</v>
      </c>
      <c r="B52" s="373">
        <v>52</v>
      </c>
      <c r="C52" s="364" t="s">
        <v>137</v>
      </c>
      <c r="D52" s="364" t="s">
        <v>152</v>
      </c>
      <c r="E52" s="373" t="s">
        <v>72</v>
      </c>
      <c r="F52" s="373">
        <v>1958</v>
      </c>
      <c r="G52" s="373" t="s">
        <v>161</v>
      </c>
      <c r="H52" s="364" t="s">
        <v>71</v>
      </c>
      <c r="I52" s="619">
        <v>0.045717592592592594</v>
      </c>
      <c r="J52" s="344"/>
      <c r="K52" s="344"/>
    </row>
    <row r="53" spans="1:9" ht="11.25" customHeight="1">
      <c r="A53" s="613">
        <v>50</v>
      </c>
      <c r="B53" s="373">
        <v>51</v>
      </c>
      <c r="C53" s="364" t="s">
        <v>136</v>
      </c>
      <c r="D53" s="364" t="s">
        <v>152</v>
      </c>
      <c r="E53" s="373" t="s">
        <v>72</v>
      </c>
      <c r="F53" s="373">
        <v>1971</v>
      </c>
      <c r="G53" s="373" t="s">
        <v>162</v>
      </c>
      <c r="H53" s="364" t="s">
        <v>135</v>
      </c>
      <c r="I53" s="619">
        <v>0.04572916666666666</v>
      </c>
    </row>
    <row r="54" spans="1:10" ht="11.25" customHeight="1">
      <c r="A54" s="613">
        <v>51</v>
      </c>
      <c r="B54" s="373">
        <v>105</v>
      </c>
      <c r="C54" s="364" t="s">
        <v>238</v>
      </c>
      <c r="D54" s="364" t="s">
        <v>152</v>
      </c>
      <c r="E54" s="373" t="s">
        <v>72</v>
      </c>
      <c r="F54" s="373">
        <v>1961</v>
      </c>
      <c r="G54" s="373" t="s">
        <v>162</v>
      </c>
      <c r="H54" s="364" t="s">
        <v>71</v>
      </c>
      <c r="I54" s="619">
        <v>0.04572916666666666</v>
      </c>
      <c r="J54" s="107" t="s">
        <v>232</v>
      </c>
    </row>
    <row r="55" spans="1:9" ht="11.25" customHeight="1">
      <c r="A55" s="613">
        <v>52</v>
      </c>
      <c r="B55" s="373">
        <v>27</v>
      </c>
      <c r="C55" s="364" t="s">
        <v>102</v>
      </c>
      <c r="D55" s="364" t="s">
        <v>152</v>
      </c>
      <c r="E55" s="373" t="s">
        <v>72</v>
      </c>
      <c r="F55" s="373">
        <v>1962</v>
      </c>
      <c r="G55" s="373" t="s">
        <v>162</v>
      </c>
      <c r="H55" s="364" t="s">
        <v>71</v>
      </c>
      <c r="I55" s="619">
        <v>0.0491550925925926</v>
      </c>
    </row>
    <row r="56" spans="1:9" ht="11.25" customHeight="1" thickBot="1">
      <c r="A56" s="614">
        <v>53</v>
      </c>
      <c r="B56" s="503">
        <v>26</v>
      </c>
      <c r="C56" s="504" t="s">
        <v>101</v>
      </c>
      <c r="D56" s="504" t="s">
        <v>152</v>
      </c>
      <c r="E56" s="503" t="s">
        <v>72</v>
      </c>
      <c r="F56" s="503">
        <v>1936</v>
      </c>
      <c r="G56" s="503" t="s">
        <v>161</v>
      </c>
      <c r="H56" s="504" t="s">
        <v>71</v>
      </c>
      <c r="I56" s="620">
        <v>0.0491550925925926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tabSelected="1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2" sqref="D12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30" customWidth="1"/>
    <col min="6" max="7" width="9.375" style="21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6.1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8.625" style="9" customWidth="1"/>
    <col min="26" max="26" width="9.25390625" style="9" customWidth="1"/>
    <col min="27" max="27" width="4.125" style="9" customWidth="1"/>
    <col min="28" max="28" width="8.625" style="9" customWidth="1"/>
    <col min="29" max="29" width="9.625" style="9" customWidth="1"/>
    <col min="30" max="30" width="4.875" style="9" customWidth="1"/>
    <col min="31" max="31" width="8.625" style="9" customWidth="1"/>
    <col min="32" max="32" width="9.75390625" style="21" customWidth="1"/>
    <col min="33" max="33" width="5.00390625" style="24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75390625" style="9" customWidth="1"/>
    <col min="44" max="44" width="9.125" style="9" customWidth="1"/>
    <col min="45" max="45" width="6.00390625" style="9" customWidth="1"/>
    <col min="46" max="46" width="9.00390625" style="9" customWidth="1"/>
    <col min="47" max="47" width="3.00390625" style="0" customWidth="1"/>
    <col min="48" max="48" width="8.625" style="54" customWidth="1"/>
    <col min="49" max="49" width="6.125" style="54" customWidth="1"/>
    <col min="50" max="50" width="8.25390625" style="107" customWidth="1"/>
    <col min="51" max="51" width="5.625" style="112" customWidth="1"/>
    <col min="52" max="65" width="9.125" style="107" customWidth="1"/>
    <col min="66" max="16384" width="9.125" style="10" customWidth="1"/>
  </cols>
  <sheetData>
    <row r="1" spans="1:52" ht="17.25" customHeight="1" thickBot="1">
      <c r="A1" s="2" t="s">
        <v>64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250" t="s">
        <v>148</v>
      </c>
      <c r="S1" s="1"/>
      <c r="T1" s="4"/>
      <c r="U1" s="4"/>
      <c r="V1" s="1"/>
      <c r="W1" s="4"/>
      <c r="X1" s="4"/>
      <c r="Y1" s="8"/>
      <c r="AA1" s="4"/>
      <c r="AZ1" s="220" t="s">
        <v>62</v>
      </c>
    </row>
    <row r="2" spans="1:65" s="13" customFormat="1" ht="26.25" customHeight="1" thickBot="1">
      <c r="A2" s="56"/>
      <c r="B2" s="2"/>
      <c r="C2" s="4"/>
      <c r="D2" s="1"/>
      <c r="E2" s="7" t="s">
        <v>7</v>
      </c>
      <c r="F2" s="441"/>
      <c r="G2" s="441"/>
      <c r="H2" s="440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250" t="s">
        <v>146</v>
      </c>
      <c r="S2" s="1"/>
      <c r="T2" s="4"/>
      <c r="U2" s="4"/>
      <c r="V2" s="1"/>
      <c r="W2" s="406" t="s">
        <v>8</v>
      </c>
      <c r="X2" s="5" t="s">
        <v>18</v>
      </c>
      <c r="Y2" s="239" t="s">
        <v>45</v>
      </c>
      <c r="Z2" s="3" t="s">
        <v>9</v>
      </c>
      <c r="AA2" s="5" t="s">
        <v>18</v>
      </c>
      <c r="AB2" s="239" t="s">
        <v>46</v>
      </c>
      <c r="AC2" s="3" t="s">
        <v>10</v>
      </c>
      <c r="AD2" s="5" t="s">
        <v>18</v>
      </c>
      <c r="AE2" s="11" t="s">
        <v>47</v>
      </c>
      <c r="AF2" s="22" t="s">
        <v>11</v>
      </c>
      <c r="AG2" s="25" t="s">
        <v>18</v>
      </c>
      <c r="AH2" s="11" t="s">
        <v>48</v>
      </c>
      <c r="AI2" s="3" t="s">
        <v>12</v>
      </c>
      <c r="AJ2" s="5" t="s">
        <v>18</v>
      </c>
      <c r="AK2" s="11" t="s">
        <v>49</v>
      </c>
      <c r="AL2" s="3" t="s">
        <v>13</v>
      </c>
      <c r="AM2" s="5" t="s">
        <v>18</v>
      </c>
      <c r="AN2" s="11" t="s">
        <v>50</v>
      </c>
      <c r="AO2" s="3" t="s">
        <v>14</v>
      </c>
      <c r="AP2" s="5" t="s">
        <v>18</v>
      </c>
      <c r="AQ2" s="11" t="s">
        <v>51</v>
      </c>
      <c r="AR2" s="143" t="s">
        <v>6</v>
      </c>
      <c r="AS2" s="144" t="s">
        <v>18</v>
      </c>
      <c r="AT2" s="145" t="s">
        <v>52</v>
      </c>
      <c r="AV2" s="515" t="s">
        <v>40</v>
      </c>
      <c r="AW2" s="516"/>
      <c r="AX2" s="516"/>
      <c r="AY2" s="517"/>
      <c r="AZ2" s="221">
        <v>2009</v>
      </c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54" ht="33.75" customHeight="1" thickBot="1">
      <c r="A3" s="80" t="s">
        <v>2</v>
      </c>
      <c r="B3" s="273" t="s">
        <v>153</v>
      </c>
      <c r="C3" s="81" t="s">
        <v>16</v>
      </c>
      <c r="D3" s="57" t="s">
        <v>39</v>
      </c>
      <c r="E3" s="82" t="s">
        <v>31</v>
      </c>
      <c r="F3" s="439" t="s">
        <v>32</v>
      </c>
      <c r="G3" s="456" t="s">
        <v>209</v>
      </c>
      <c r="H3" s="440" t="s">
        <v>20</v>
      </c>
      <c r="I3" s="83" t="s">
        <v>4</v>
      </c>
      <c r="J3" s="57" t="s">
        <v>21</v>
      </c>
      <c r="K3" s="84" t="s">
        <v>22</v>
      </c>
      <c r="L3" s="57" t="s">
        <v>23</v>
      </c>
      <c r="M3" s="57" t="s">
        <v>24</v>
      </c>
      <c r="N3" s="57" t="s">
        <v>25</v>
      </c>
      <c r="O3" s="57" t="s">
        <v>26</v>
      </c>
      <c r="P3" s="85" t="s">
        <v>27</v>
      </c>
      <c r="Q3" s="85" t="s">
        <v>35</v>
      </c>
      <c r="R3" s="85" t="s">
        <v>144</v>
      </c>
      <c r="S3" s="57" t="s">
        <v>5</v>
      </c>
      <c r="T3" s="86" t="s">
        <v>0</v>
      </c>
      <c r="U3" s="224" t="s">
        <v>17</v>
      </c>
      <c r="V3" s="407" t="s">
        <v>1</v>
      </c>
      <c r="W3" s="6" t="s">
        <v>3</v>
      </c>
      <c r="X3" s="87" t="s">
        <v>19</v>
      </c>
      <c r="Y3" s="225" t="s">
        <v>4</v>
      </c>
      <c r="Z3" s="6" t="s">
        <v>3</v>
      </c>
      <c r="AA3" s="87" t="s">
        <v>19</v>
      </c>
      <c r="AB3" s="225" t="s">
        <v>4</v>
      </c>
      <c r="AC3" s="6" t="s">
        <v>3</v>
      </c>
      <c r="AD3" s="87" t="s">
        <v>19</v>
      </c>
      <c r="AE3" s="225" t="s">
        <v>4</v>
      </c>
      <c r="AF3" s="23" t="s">
        <v>3</v>
      </c>
      <c r="AG3" s="88" t="s">
        <v>19</v>
      </c>
      <c r="AH3" s="225" t="s">
        <v>4</v>
      </c>
      <c r="AI3" s="6" t="s">
        <v>3</v>
      </c>
      <c r="AJ3" s="87" t="s">
        <v>19</v>
      </c>
      <c r="AK3" s="226" t="s">
        <v>4</v>
      </c>
      <c r="AL3" s="6" t="s">
        <v>3</v>
      </c>
      <c r="AM3" s="87" t="s">
        <v>19</v>
      </c>
      <c r="AN3" s="226" t="s">
        <v>4</v>
      </c>
      <c r="AO3" s="6" t="str">
        <f>AL3</f>
        <v>czas etapu</v>
      </c>
      <c r="AP3" s="87" t="s">
        <v>44</v>
      </c>
      <c r="AQ3" s="226" t="s">
        <v>4</v>
      </c>
      <c r="AR3" s="6" t="s">
        <v>3</v>
      </c>
      <c r="AS3" s="87" t="s">
        <v>19</v>
      </c>
      <c r="AT3" s="225" t="s">
        <v>4</v>
      </c>
      <c r="AU3" s="59" t="s">
        <v>36</v>
      </c>
      <c r="AV3" s="119" t="s">
        <v>41</v>
      </c>
      <c r="AW3" s="120" t="s">
        <v>15</v>
      </c>
      <c r="AX3" s="120" t="s">
        <v>4</v>
      </c>
      <c r="AY3" s="127" t="s">
        <v>42</v>
      </c>
      <c r="AZ3" s="227" t="s">
        <v>59</v>
      </c>
      <c r="BA3" s="228" t="s">
        <v>60</v>
      </c>
      <c r="BB3" s="229" t="s">
        <v>61</v>
      </c>
    </row>
    <row r="4" spans="1:54" ht="11.25" customHeight="1">
      <c r="A4" s="146">
        <v>1</v>
      </c>
      <c r="B4" s="272">
        <v>1</v>
      </c>
      <c r="C4" s="147">
        <v>6</v>
      </c>
      <c r="D4" s="148" t="s">
        <v>82</v>
      </c>
      <c r="E4" s="92">
        <f aca="true" t="shared" si="0" ref="E4:E35">W4+Z4+AC4+AF4+AI4+AL4+AO4</f>
        <v>0.09354166666666666</v>
      </c>
      <c r="F4" s="96">
        <f aca="true" t="shared" si="1" ref="F4:F27">IF(E5&gt;E4,E5-E4,"")</f>
        <v>0.009409722222222222</v>
      </c>
      <c r="G4" s="96"/>
      <c r="H4" s="93">
        <f aca="true" t="shared" si="2" ref="H4:H35">X4+AA4+AD4+AG4+AJ4+AM4+AP4</f>
        <v>36</v>
      </c>
      <c r="I4" s="94">
        <f aca="true" t="shared" si="3" ref="I4:I35">E4/H4</f>
        <v>0.0025983796296296293</v>
      </c>
      <c r="J4" s="148">
        <v>2</v>
      </c>
      <c r="K4" s="149">
        <v>2</v>
      </c>
      <c r="L4" s="148">
        <v>1</v>
      </c>
      <c r="M4" s="148">
        <v>2</v>
      </c>
      <c r="N4" s="149">
        <v>2</v>
      </c>
      <c r="O4" s="148">
        <v>2</v>
      </c>
      <c r="P4" s="150"/>
      <c r="Q4" s="150"/>
      <c r="R4" s="150" t="s">
        <v>145</v>
      </c>
      <c r="S4" s="151" t="s">
        <v>58</v>
      </c>
      <c r="T4" s="151">
        <v>1982</v>
      </c>
      <c r="U4" s="138" t="str">
        <f aca="true" t="shared" si="4" ref="U4:U35">IF(S4="M",BA4,BB4)</f>
        <v>M20</v>
      </c>
      <c r="V4" s="152" t="s">
        <v>83</v>
      </c>
      <c r="W4" s="153">
        <v>0.015925925925925927</v>
      </c>
      <c r="X4" s="154">
        <v>6</v>
      </c>
      <c r="Y4" s="155">
        <f aca="true" t="shared" si="5" ref="Y4:Y17">W4/X4</f>
        <v>0.002654320987654321</v>
      </c>
      <c r="Z4" s="156">
        <v>0.015127314814814816</v>
      </c>
      <c r="AA4" s="154">
        <v>6</v>
      </c>
      <c r="AB4" s="155">
        <f aca="true" t="shared" si="6" ref="AB4:AB16">Z4/AA4</f>
        <v>0.0025212191358024694</v>
      </c>
      <c r="AC4" s="157">
        <v>0.01577546296296296</v>
      </c>
      <c r="AD4" s="154">
        <v>6</v>
      </c>
      <c r="AE4" s="155">
        <f aca="true" t="shared" si="7" ref="AE4:AE21">AC4/AD4</f>
        <v>0.002629243827160493</v>
      </c>
      <c r="AF4" s="158">
        <v>0.015381944444444443</v>
      </c>
      <c r="AG4" s="154">
        <v>6</v>
      </c>
      <c r="AH4" s="155">
        <f aca="true" t="shared" si="8" ref="AH4:AH23">AF4/AG4</f>
        <v>0.0025636574074074073</v>
      </c>
      <c r="AI4" s="157">
        <v>0.015416666666666667</v>
      </c>
      <c r="AJ4" s="154">
        <v>6</v>
      </c>
      <c r="AK4" s="159">
        <f aca="true" t="shared" si="9" ref="AK4:AK25">AI4/AJ4</f>
        <v>0.0025694444444444445</v>
      </c>
      <c r="AL4" s="122">
        <v>0.015914351851851853</v>
      </c>
      <c r="AM4" s="154">
        <v>6</v>
      </c>
      <c r="AN4" s="159">
        <f aca="true" t="shared" si="10" ref="AN4:AN18">AL4/AM4</f>
        <v>0.002652391975308642</v>
      </c>
      <c r="AO4" s="156"/>
      <c r="AP4" s="160"/>
      <c r="AQ4" s="155" t="e">
        <f>AO4/AP4</f>
        <v>#DIV/0!</v>
      </c>
      <c r="AR4" s="125"/>
      <c r="AS4" s="162"/>
      <c r="AT4" s="159" t="e">
        <f>AR4/AS4</f>
        <v>#DIV/0!</v>
      </c>
      <c r="AU4" s="114">
        <v>1</v>
      </c>
      <c r="AV4" s="176"/>
      <c r="AW4" s="177"/>
      <c r="AX4" s="176"/>
      <c r="AY4" s="178"/>
      <c r="AZ4" s="216">
        <f aca="true" t="shared" si="11" ref="AZ4:AZ35">$AZ$2-T4</f>
        <v>27</v>
      </c>
      <c r="BA4" s="216" t="str">
        <f aca="true" t="shared" si="12" ref="BA4:BA35">IF(AND(S4="M",AZ4&lt;=19),"M16",IF(AND(S4="M",AZ4&lt;=29),"M20",IF(AND(S4="M",AZ4&lt;=39),"M30",IF(AND(S4="M",AZ4&lt;=49),"M40",IF(AND(S4="M",AZ4&lt;=59),"M50",IF(AND(S4="M",AZ4&lt;=69),"M60",IF(AND(S4="M",AZ4&lt;=99),"M70")))))))</f>
        <v>M20</v>
      </c>
      <c r="BB4" s="216" t="b">
        <f aca="true" t="shared" si="13" ref="BB4:BB35">IF(AND(S4="K",AZ4&lt;=35),"K16",IF(AND(S4="K",AZ4&lt;=49),"K36",IF(AND(S4="K",AZ4&lt;=99),"K50")))</f>
        <v>0</v>
      </c>
    </row>
    <row r="5" spans="1:54" ht="11.25" customHeight="1">
      <c r="A5" s="164">
        <f>A4+1</f>
        <v>2</v>
      </c>
      <c r="B5" s="274">
        <v>2</v>
      </c>
      <c r="C5" s="165">
        <v>34</v>
      </c>
      <c r="D5" s="166" t="s">
        <v>107</v>
      </c>
      <c r="E5" s="95">
        <f t="shared" si="0"/>
        <v>0.10295138888888888</v>
      </c>
      <c r="F5" s="96">
        <f t="shared" si="1"/>
        <v>0.0005671296296296396</v>
      </c>
      <c r="G5" s="96">
        <f aca="true" t="shared" si="14" ref="G5:G16">E5-$E$4</f>
        <v>0.009409722222222222</v>
      </c>
      <c r="H5" s="97">
        <f t="shared" si="2"/>
        <v>36</v>
      </c>
      <c r="I5" s="98">
        <f t="shared" si="3"/>
        <v>0.0028597608024691357</v>
      </c>
      <c r="J5" s="166">
        <v>4</v>
      </c>
      <c r="K5" s="167">
        <v>3</v>
      </c>
      <c r="L5" s="166">
        <v>3</v>
      </c>
      <c r="M5" s="166">
        <v>4</v>
      </c>
      <c r="N5" s="167">
        <v>4</v>
      </c>
      <c r="O5" s="166">
        <v>4</v>
      </c>
      <c r="P5" s="168"/>
      <c r="Q5" s="168"/>
      <c r="R5" s="168" t="s">
        <v>145</v>
      </c>
      <c r="S5" s="169" t="s">
        <v>58</v>
      </c>
      <c r="T5" s="169">
        <v>1993</v>
      </c>
      <c r="U5" s="170" t="str">
        <f t="shared" si="4"/>
        <v>M16</v>
      </c>
      <c r="V5" s="171" t="s">
        <v>69</v>
      </c>
      <c r="W5" s="153">
        <v>0.0175</v>
      </c>
      <c r="X5" s="172">
        <v>6</v>
      </c>
      <c r="Y5" s="159">
        <f t="shared" si="5"/>
        <v>0.002916666666666667</v>
      </c>
      <c r="Z5" s="156">
        <v>0.016689814814814817</v>
      </c>
      <c r="AA5" s="172">
        <v>6</v>
      </c>
      <c r="AB5" s="159">
        <f t="shared" si="6"/>
        <v>0.002781635802469136</v>
      </c>
      <c r="AC5" s="121">
        <v>0.017384259259259262</v>
      </c>
      <c r="AD5" s="172">
        <v>6</v>
      </c>
      <c r="AE5" s="159">
        <f t="shared" si="7"/>
        <v>0.002897376543209877</v>
      </c>
      <c r="AF5" s="173">
        <v>0.01664351851851852</v>
      </c>
      <c r="AG5" s="172">
        <v>6</v>
      </c>
      <c r="AH5" s="159">
        <f t="shared" si="8"/>
        <v>0.0027739197530864197</v>
      </c>
      <c r="AI5" s="121">
        <v>0.0169212962962963</v>
      </c>
      <c r="AJ5" s="172">
        <v>6</v>
      </c>
      <c r="AK5" s="159">
        <f t="shared" si="9"/>
        <v>0.0028202160493827166</v>
      </c>
      <c r="AL5" s="126">
        <v>0.0178125</v>
      </c>
      <c r="AM5" s="172">
        <v>6</v>
      </c>
      <c r="AN5" s="159">
        <f t="shared" si="10"/>
        <v>0.0029687499999999996</v>
      </c>
      <c r="AO5" s="156"/>
      <c r="AP5" s="174"/>
      <c r="AQ5" s="159" t="e">
        <f>AO5/AP5</f>
        <v>#DIV/0!</v>
      </c>
      <c r="AR5" s="122"/>
      <c r="AS5" s="175"/>
      <c r="AT5" s="159" t="e">
        <f>AR5/AS5</f>
        <v>#DIV/0!</v>
      </c>
      <c r="AU5" s="114">
        <v>1</v>
      </c>
      <c r="AV5" s="115"/>
      <c r="AW5" s="115"/>
      <c r="AZ5" s="230">
        <f t="shared" si="11"/>
        <v>16</v>
      </c>
      <c r="BA5" s="231" t="str">
        <f t="shared" si="12"/>
        <v>M16</v>
      </c>
      <c r="BB5" s="216" t="b">
        <f t="shared" si="13"/>
        <v>0</v>
      </c>
    </row>
    <row r="6" spans="1:54" ht="11.25" customHeight="1">
      <c r="A6" s="164">
        <f>A5+1</f>
        <v>3</v>
      </c>
      <c r="B6" s="274">
        <v>3</v>
      </c>
      <c r="C6" s="180">
        <v>32</v>
      </c>
      <c r="D6" s="136" t="s">
        <v>65</v>
      </c>
      <c r="E6" s="95">
        <f t="shared" si="0"/>
        <v>0.10351851851851852</v>
      </c>
      <c r="F6" s="96">
        <f t="shared" si="1"/>
        <v>0.004247685185185188</v>
      </c>
      <c r="G6" s="96">
        <f t="shared" si="14"/>
        <v>0.009976851851851862</v>
      </c>
      <c r="H6" s="97">
        <f t="shared" si="2"/>
        <v>36</v>
      </c>
      <c r="I6" s="98">
        <f t="shared" si="3"/>
        <v>0.0028755144032921814</v>
      </c>
      <c r="J6" s="166">
        <v>5</v>
      </c>
      <c r="K6" s="135">
        <v>4</v>
      </c>
      <c r="L6" s="235">
        <v>2</v>
      </c>
      <c r="M6" s="136">
        <v>5</v>
      </c>
      <c r="N6" s="135">
        <v>5</v>
      </c>
      <c r="O6" s="136">
        <v>5</v>
      </c>
      <c r="P6" s="137"/>
      <c r="Q6" s="137"/>
      <c r="R6" s="168" t="s">
        <v>145</v>
      </c>
      <c r="S6" s="169" t="s">
        <v>58</v>
      </c>
      <c r="T6" s="138">
        <v>1965</v>
      </c>
      <c r="U6" s="237" t="str">
        <f t="shared" si="4"/>
        <v>M40</v>
      </c>
      <c r="V6" s="140" t="s">
        <v>69</v>
      </c>
      <c r="W6" s="153">
        <v>0.01765046296296296</v>
      </c>
      <c r="X6" s="172">
        <v>6</v>
      </c>
      <c r="Y6" s="159">
        <f t="shared" si="5"/>
        <v>0.0029417438271604934</v>
      </c>
      <c r="Z6" s="156">
        <v>0.016840277777777777</v>
      </c>
      <c r="AA6" s="172">
        <v>6</v>
      </c>
      <c r="AB6" s="159">
        <f t="shared" si="6"/>
        <v>0.0028067129629629627</v>
      </c>
      <c r="AC6" s="121">
        <v>0.017106481481481483</v>
      </c>
      <c r="AD6" s="172">
        <v>6</v>
      </c>
      <c r="AE6" s="159">
        <f t="shared" si="7"/>
        <v>0.0028510802469135805</v>
      </c>
      <c r="AF6" s="173">
        <v>0.016724537037037034</v>
      </c>
      <c r="AG6" s="172">
        <v>6</v>
      </c>
      <c r="AH6" s="159">
        <f t="shared" si="8"/>
        <v>0.0027874228395061724</v>
      </c>
      <c r="AI6" s="121">
        <v>0.017280092592592593</v>
      </c>
      <c r="AJ6" s="172">
        <v>6</v>
      </c>
      <c r="AK6" s="159">
        <f t="shared" si="9"/>
        <v>0.0028800154320987657</v>
      </c>
      <c r="AL6" s="122">
        <v>0.017916666666666668</v>
      </c>
      <c r="AM6" s="172">
        <v>6</v>
      </c>
      <c r="AN6" s="159">
        <f t="shared" si="10"/>
        <v>0.0029861111111111113</v>
      </c>
      <c r="AO6" s="156"/>
      <c r="AP6" s="174"/>
      <c r="AQ6" s="159" t="e">
        <f aca="true" t="shared" si="15" ref="AQ6:AQ69">AO6/AP6</f>
        <v>#DIV/0!</v>
      </c>
      <c r="AR6" s="122"/>
      <c r="AS6" s="175"/>
      <c r="AT6" s="159" t="e">
        <f aca="true" t="shared" si="16" ref="AT6:AT69">AR6/AS6</f>
        <v>#DIV/0!</v>
      </c>
      <c r="AU6" s="114">
        <v>1</v>
      </c>
      <c r="AV6" s="115"/>
      <c r="AW6" s="115"/>
      <c r="AZ6" s="216">
        <f t="shared" si="11"/>
        <v>44</v>
      </c>
      <c r="BA6" s="216" t="str">
        <f t="shared" si="12"/>
        <v>M40</v>
      </c>
      <c r="BB6" s="216" t="b">
        <f t="shared" si="13"/>
        <v>0</v>
      </c>
    </row>
    <row r="7" spans="1:65" s="347" customFormat="1" ht="11.25" customHeight="1">
      <c r="A7" s="319">
        <f aca="true" t="shared" si="17" ref="A7:A110">A6+1</f>
        <v>4</v>
      </c>
      <c r="B7" s="430" t="s">
        <v>200</v>
      </c>
      <c r="C7" s="320">
        <v>30</v>
      </c>
      <c r="D7" s="321" t="s">
        <v>67</v>
      </c>
      <c r="E7" s="322">
        <f t="shared" si="0"/>
        <v>0.10776620370370371</v>
      </c>
      <c r="F7" s="323">
        <f t="shared" si="1"/>
        <v>0.007812500000000014</v>
      </c>
      <c r="G7" s="323">
        <f t="shared" si="14"/>
        <v>0.01422453703703705</v>
      </c>
      <c r="H7" s="324">
        <f t="shared" si="2"/>
        <v>36</v>
      </c>
      <c r="I7" s="325">
        <f t="shared" si="3"/>
        <v>0.002993505658436214</v>
      </c>
      <c r="J7" s="326">
        <v>6</v>
      </c>
      <c r="K7" s="327">
        <v>6</v>
      </c>
      <c r="L7" s="321">
        <v>7</v>
      </c>
      <c r="M7" s="321">
        <v>13</v>
      </c>
      <c r="N7" s="327">
        <v>6</v>
      </c>
      <c r="O7" s="321">
        <v>3</v>
      </c>
      <c r="P7" s="401"/>
      <c r="Q7" s="401"/>
      <c r="R7" s="328" t="s">
        <v>145</v>
      </c>
      <c r="S7" s="329" t="s">
        <v>72</v>
      </c>
      <c r="T7" s="330">
        <v>1983</v>
      </c>
      <c r="U7" s="331" t="str">
        <f t="shared" si="4"/>
        <v>K16</v>
      </c>
      <c r="V7" s="332" t="s">
        <v>69</v>
      </c>
      <c r="W7" s="333">
        <v>0.017858796296296296</v>
      </c>
      <c r="X7" s="334">
        <v>6</v>
      </c>
      <c r="Y7" s="335">
        <f t="shared" si="5"/>
        <v>0.002976466049382716</v>
      </c>
      <c r="Z7" s="336">
        <v>0.01726851851851852</v>
      </c>
      <c r="AA7" s="334">
        <v>6</v>
      </c>
      <c r="AB7" s="335">
        <f t="shared" si="6"/>
        <v>0.0028780864197530866</v>
      </c>
      <c r="AC7" s="337">
        <v>0.01832175925925926</v>
      </c>
      <c r="AD7" s="334">
        <v>6</v>
      </c>
      <c r="AE7" s="335">
        <f t="shared" si="7"/>
        <v>0.0030536265432098766</v>
      </c>
      <c r="AF7" s="338">
        <v>0.01892361111111111</v>
      </c>
      <c r="AG7" s="334">
        <v>6</v>
      </c>
      <c r="AH7" s="335">
        <f t="shared" si="8"/>
        <v>0.003153935185185185</v>
      </c>
      <c r="AI7" s="337">
        <v>0.017800925925925925</v>
      </c>
      <c r="AJ7" s="334">
        <v>6</v>
      </c>
      <c r="AK7" s="335">
        <f t="shared" si="9"/>
        <v>0.002966820987654321</v>
      </c>
      <c r="AL7" s="339">
        <v>0.017592592592592594</v>
      </c>
      <c r="AM7" s="334">
        <v>6</v>
      </c>
      <c r="AN7" s="335">
        <f t="shared" si="10"/>
        <v>0.002932098765432099</v>
      </c>
      <c r="AO7" s="336"/>
      <c r="AP7" s="340"/>
      <c r="AQ7" s="335" t="e">
        <f t="shared" si="15"/>
        <v>#DIV/0!</v>
      </c>
      <c r="AR7" s="339"/>
      <c r="AS7" s="341"/>
      <c r="AT7" s="335" t="e">
        <f t="shared" si="16"/>
        <v>#DIV/0!</v>
      </c>
      <c r="AU7" s="342">
        <v>1</v>
      </c>
      <c r="AV7" s="343"/>
      <c r="AW7" s="343"/>
      <c r="AX7" s="344"/>
      <c r="AY7" s="345"/>
      <c r="AZ7" s="346">
        <f t="shared" si="11"/>
        <v>26</v>
      </c>
      <c r="BA7" s="346" t="b">
        <f t="shared" si="12"/>
        <v>0</v>
      </c>
      <c r="BB7" s="346" t="str">
        <f t="shared" si="13"/>
        <v>K16</v>
      </c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</row>
    <row r="8" spans="1:54" ht="11.25" customHeight="1">
      <c r="A8" s="164">
        <f t="shared" si="17"/>
        <v>5</v>
      </c>
      <c r="B8" s="274">
        <v>5</v>
      </c>
      <c r="C8" s="180">
        <v>31</v>
      </c>
      <c r="D8" s="136" t="s">
        <v>66</v>
      </c>
      <c r="E8" s="95">
        <f t="shared" si="0"/>
        <v>0.11557870370370373</v>
      </c>
      <c r="F8" s="96">
        <f t="shared" si="1"/>
        <v>0.0004513888888888623</v>
      </c>
      <c r="G8" s="96">
        <f t="shared" si="14"/>
        <v>0.022037037037037063</v>
      </c>
      <c r="H8" s="97">
        <f t="shared" si="2"/>
        <v>36</v>
      </c>
      <c r="I8" s="98">
        <f t="shared" si="3"/>
        <v>0.0032105195473251034</v>
      </c>
      <c r="J8" s="166">
        <v>9</v>
      </c>
      <c r="K8" s="135">
        <v>9</v>
      </c>
      <c r="L8" s="136">
        <v>9</v>
      </c>
      <c r="M8" s="136">
        <v>16</v>
      </c>
      <c r="N8" s="135">
        <v>13</v>
      </c>
      <c r="O8" s="136">
        <v>14</v>
      </c>
      <c r="P8" s="137"/>
      <c r="Q8" s="137"/>
      <c r="R8" s="168" t="s">
        <v>145</v>
      </c>
      <c r="S8" s="169" t="s">
        <v>58</v>
      </c>
      <c r="T8" s="138">
        <v>1970</v>
      </c>
      <c r="U8" s="139" t="str">
        <f t="shared" si="4"/>
        <v>M30</v>
      </c>
      <c r="V8" s="140" t="s">
        <v>69</v>
      </c>
      <c r="W8" s="153">
        <v>0.019039351851851852</v>
      </c>
      <c r="X8" s="172">
        <v>6</v>
      </c>
      <c r="Y8" s="159">
        <f t="shared" si="5"/>
        <v>0.0031732253086419753</v>
      </c>
      <c r="Z8" s="156">
        <v>0.018657407407407407</v>
      </c>
      <c r="AA8" s="172">
        <v>6</v>
      </c>
      <c r="AB8" s="159">
        <f t="shared" si="6"/>
        <v>0.003109567901234568</v>
      </c>
      <c r="AC8" s="121">
        <v>0.018877314814814816</v>
      </c>
      <c r="AD8" s="172">
        <v>6</v>
      </c>
      <c r="AE8" s="159">
        <f t="shared" si="7"/>
        <v>0.003146219135802469</v>
      </c>
      <c r="AF8" s="173">
        <v>0.019375</v>
      </c>
      <c r="AG8" s="172">
        <v>6</v>
      </c>
      <c r="AH8" s="159">
        <f t="shared" si="8"/>
        <v>0.0032291666666666666</v>
      </c>
      <c r="AI8" s="121">
        <v>0.019178240740740742</v>
      </c>
      <c r="AJ8" s="172">
        <v>6</v>
      </c>
      <c r="AK8" s="159">
        <f t="shared" si="9"/>
        <v>0.0031963734567901237</v>
      </c>
      <c r="AL8" s="122">
        <v>0.02045138888888889</v>
      </c>
      <c r="AM8" s="172">
        <v>6</v>
      </c>
      <c r="AN8" s="159">
        <f t="shared" si="10"/>
        <v>0.0034085648148148152</v>
      </c>
      <c r="AO8" s="156"/>
      <c r="AP8" s="174"/>
      <c r="AQ8" s="159" t="e">
        <f t="shared" si="15"/>
        <v>#DIV/0!</v>
      </c>
      <c r="AR8" s="161"/>
      <c r="AS8" s="175"/>
      <c r="AT8" s="159" t="e">
        <f t="shared" si="16"/>
        <v>#DIV/0!</v>
      </c>
      <c r="AU8" s="114">
        <v>1</v>
      </c>
      <c r="AV8" s="182"/>
      <c r="AW8" s="183"/>
      <c r="AX8" s="182"/>
      <c r="AY8" s="184"/>
      <c r="AZ8" s="216">
        <f t="shared" si="11"/>
        <v>39</v>
      </c>
      <c r="BA8" s="216" t="str">
        <f t="shared" si="12"/>
        <v>M30</v>
      </c>
      <c r="BB8" s="216" t="b">
        <f t="shared" si="13"/>
        <v>0</v>
      </c>
    </row>
    <row r="9" spans="1:54" ht="11.25" customHeight="1">
      <c r="A9" s="164">
        <f t="shared" si="17"/>
        <v>6</v>
      </c>
      <c r="B9" s="274">
        <v>6</v>
      </c>
      <c r="C9" s="180">
        <v>29</v>
      </c>
      <c r="D9" s="136" t="s">
        <v>104</v>
      </c>
      <c r="E9" s="95">
        <f t="shared" si="0"/>
        <v>0.11603009259259259</v>
      </c>
      <c r="F9" s="96">
        <f t="shared" si="1"/>
        <v>0.0004976851851851843</v>
      </c>
      <c r="G9" s="96">
        <f t="shared" si="14"/>
        <v>0.022488425925925926</v>
      </c>
      <c r="H9" s="97">
        <f t="shared" si="2"/>
        <v>36</v>
      </c>
      <c r="I9" s="98">
        <f t="shared" si="3"/>
        <v>0.0032230581275720163</v>
      </c>
      <c r="J9" s="166">
        <v>11</v>
      </c>
      <c r="K9" s="135">
        <v>10</v>
      </c>
      <c r="L9" s="136">
        <v>14</v>
      </c>
      <c r="M9" s="136">
        <v>14</v>
      </c>
      <c r="N9" s="135">
        <v>12</v>
      </c>
      <c r="O9" s="136">
        <v>9</v>
      </c>
      <c r="P9" s="137"/>
      <c r="Q9" s="137"/>
      <c r="R9" s="168" t="s">
        <v>145</v>
      </c>
      <c r="S9" s="169" t="s">
        <v>58</v>
      </c>
      <c r="T9" s="138">
        <v>1981</v>
      </c>
      <c r="U9" s="139" t="str">
        <f t="shared" si="4"/>
        <v>M20</v>
      </c>
      <c r="V9" s="140" t="s">
        <v>71</v>
      </c>
      <c r="W9" s="153">
        <v>0.020694444444444446</v>
      </c>
      <c r="X9" s="172">
        <v>6</v>
      </c>
      <c r="Y9" s="159">
        <f t="shared" si="5"/>
        <v>0.0034490740740740745</v>
      </c>
      <c r="Z9" s="156">
        <v>0.018796296296296297</v>
      </c>
      <c r="AA9" s="172">
        <v>6</v>
      </c>
      <c r="AB9" s="159">
        <f t="shared" si="6"/>
        <v>0.003132716049382716</v>
      </c>
      <c r="AC9" s="121">
        <v>0.01974537037037037</v>
      </c>
      <c r="AD9" s="172">
        <v>6</v>
      </c>
      <c r="AE9" s="159">
        <f t="shared" si="7"/>
        <v>0.0032908950617283952</v>
      </c>
      <c r="AF9" s="173">
        <v>0.01892361111111111</v>
      </c>
      <c r="AG9" s="172">
        <v>6</v>
      </c>
      <c r="AH9" s="159">
        <f t="shared" si="8"/>
        <v>0.003153935185185185</v>
      </c>
      <c r="AI9" s="121">
        <v>0.018958333333333334</v>
      </c>
      <c r="AJ9" s="172">
        <v>6</v>
      </c>
      <c r="AK9" s="159">
        <f t="shared" si="9"/>
        <v>0.003159722222222222</v>
      </c>
      <c r="AL9" s="122">
        <v>0.018912037037037036</v>
      </c>
      <c r="AM9" s="172">
        <v>6</v>
      </c>
      <c r="AN9" s="159">
        <f t="shared" si="10"/>
        <v>0.003152006172839506</v>
      </c>
      <c r="AO9" s="156"/>
      <c r="AP9" s="174"/>
      <c r="AQ9" s="159" t="e">
        <f t="shared" si="15"/>
        <v>#DIV/0!</v>
      </c>
      <c r="AR9" s="122"/>
      <c r="AS9" s="175"/>
      <c r="AT9" s="159" t="e">
        <f t="shared" si="16"/>
        <v>#DIV/0!</v>
      </c>
      <c r="AU9" s="114">
        <v>1</v>
      </c>
      <c r="AV9" s="176"/>
      <c r="AW9" s="177"/>
      <c r="AX9" s="176"/>
      <c r="AY9" s="178"/>
      <c r="AZ9" s="230">
        <f t="shared" si="11"/>
        <v>28</v>
      </c>
      <c r="BA9" s="231" t="str">
        <f t="shared" si="12"/>
        <v>M20</v>
      </c>
      <c r="BB9" s="216" t="b">
        <f t="shared" si="13"/>
        <v>0</v>
      </c>
    </row>
    <row r="10" spans="1:54" ht="11.25" customHeight="1">
      <c r="A10" s="164">
        <f t="shared" si="17"/>
        <v>7</v>
      </c>
      <c r="B10" s="274">
        <v>7</v>
      </c>
      <c r="C10" s="180">
        <v>40</v>
      </c>
      <c r="D10" s="136" t="s">
        <v>119</v>
      </c>
      <c r="E10" s="95">
        <f t="shared" si="0"/>
        <v>0.11652777777777777</v>
      </c>
      <c r="F10" s="96">
        <f t="shared" si="1"/>
        <v>0.011967592592592599</v>
      </c>
      <c r="G10" s="96">
        <f t="shared" si="14"/>
        <v>0.02298611111111111</v>
      </c>
      <c r="H10" s="97">
        <f t="shared" si="2"/>
        <v>36</v>
      </c>
      <c r="I10" s="98">
        <f t="shared" si="3"/>
        <v>0.0032368827160493825</v>
      </c>
      <c r="J10" s="166">
        <v>14</v>
      </c>
      <c r="K10" s="135">
        <v>11</v>
      </c>
      <c r="L10" s="136">
        <v>11</v>
      </c>
      <c r="M10" s="136">
        <v>12</v>
      </c>
      <c r="N10" s="135">
        <v>11</v>
      </c>
      <c r="O10" s="136">
        <v>10</v>
      </c>
      <c r="P10" s="137"/>
      <c r="Q10" s="137"/>
      <c r="R10" s="168" t="s">
        <v>145</v>
      </c>
      <c r="S10" s="169" t="s">
        <v>58</v>
      </c>
      <c r="T10" s="138">
        <v>1978</v>
      </c>
      <c r="U10" s="139" t="str">
        <f t="shared" si="4"/>
        <v>M30</v>
      </c>
      <c r="V10" s="140" t="s">
        <v>71</v>
      </c>
      <c r="W10" s="153">
        <v>0.021388888888888888</v>
      </c>
      <c r="X10" s="172">
        <v>6</v>
      </c>
      <c r="Y10" s="159">
        <f t="shared" si="5"/>
        <v>0.0035648148148148145</v>
      </c>
      <c r="Z10" s="156">
        <v>0.01943287037037037</v>
      </c>
      <c r="AA10" s="172">
        <v>6</v>
      </c>
      <c r="AB10" s="159">
        <f t="shared" si="6"/>
        <v>0.003238811728395062</v>
      </c>
      <c r="AC10" s="121">
        <v>0.01931712962962963</v>
      </c>
      <c r="AD10" s="172">
        <v>6</v>
      </c>
      <c r="AE10" s="159">
        <f t="shared" si="7"/>
        <v>0.0032195216049382713</v>
      </c>
      <c r="AF10" s="173">
        <v>0.01857638888888889</v>
      </c>
      <c r="AG10" s="172">
        <v>6</v>
      </c>
      <c r="AH10" s="159">
        <f t="shared" si="8"/>
        <v>0.003096064814814815</v>
      </c>
      <c r="AI10" s="121">
        <v>0.018900462962962963</v>
      </c>
      <c r="AJ10" s="172">
        <v>6</v>
      </c>
      <c r="AK10" s="159">
        <f t="shared" si="9"/>
        <v>0.0031500771604938273</v>
      </c>
      <c r="AL10" s="122">
        <v>0.018912037037037036</v>
      </c>
      <c r="AM10" s="172">
        <v>6</v>
      </c>
      <c r="AN10" s="159">
        <f t="shared" si="10"/>
        <v>0.003152006172839506</v>
      </c>
      <c r="AO10" s="156"/>
      <c r="AP10" s="174"/>
      <c r="AQ10" s="159" t="e">
        <f t="shared" si="15"/>
        <v>#DIV/0!</v>
      </c>
      <c r="AR10" s="122"/>
      <c r="AS10" s="175"/>
      <c r="AT10" s="159" t="e">
        <f t="shared" si="16"/>
        <v>#DIV/0!</v>
      </c>
      <c r="AU10" s="114">
        <v>1</v>
      </c>
      <c r="AV10" s="182"/>
      <c r="AW10" s="183"/>
      <c r="AX10" s="182"/>
      <c r="AY10" s="184"/>
      <c r="AZ10" s="230">
        <f t="shared" si="11"/>
        <v>31</v>
      </c>
      <c r="BA10" s="231" t="str">
        <f t="shared" si="12"/>
        <v>M30</v>
      </c>
      <c r="BB10" s="216" t="b">
        <f t="shared" si="13"/>
        <v>0</v>
      </c>
    </row>
    <row r="11" spans="1:65" s="347" customFormat="1" ht="11.25" customHeight="1">
      <c r="A11" s="319">
        <f>A10+1</f>
        <v>8</v>
      </c>
      <c r="B11" s="431" t="s">
        <v>245</v>
      </c>
      <c r="C11" s="320">
        <v>4</v>
      </c>
      <c r="D11" s="321" t="s">
        <v>78</v>
      </c>
      <c r="E11" s="322">
        <f t="shared" si="0"/>
        <v>0.12849537037037037</v>
      </c>
      <c r="F11" s="323">
        <f t="shared" si="1"/>
        <v>0.0003009259259259267</v>
      </c>
      <c r="G11" s="323">
        <f t="shared" si="14"/>
        <v>0.03495370370370371</v>
      </c>
      <c r="H11" s="324">
        <f t="shared" si="2"/>
        <v>36</v>
      </c>
      <c r="I11" s="325">
        <f t="shared" si="3"/>
        <v>0.0035693158436213993</v>
      </c>
      <c r="J11" s="326">
        <v>17</v>
      </c>
      <c r="K11" s="327">
        <v>19</v>
      </c>
      <c r="L11" s="321">
        <v>20</v>
      </c>
      <c r="M11" s="321">
        <v>20</v>
      </c>
      <c r="N11" s="327">
        <v>18</v>
      </c>
      <c r="O11" s="321">
        <v>18</v>
      </c>
      <c r="P11" s="401"/>
      <c r="Q11" s="401"/>
      <c r="R11" s="328" t="s">
        <v>145</v>
      </c>
      <c r="S11" s="329" t="s">
        <v>72</v>
      </c>
      <c r="T11" s="330">
        <v>1983</v>
      </c>
      <c r="U11" s="331" t="str">
        <f t="shared" si="4"/>
        <v>K16</v>
      </c>
      <c r="V11" s="332" t="s">
        <v>79</v>
      </c>
      <c r="W11" s="333">
        <v>0.022488425925925926</v>
      </c>
      <c r="X11" s="334">
        <v>6</v>
      </c>
      <c r="Y11" s="335">
        <f t="shared" si="5"/>
        <v>0.003748070987654321</v>
      </c>
      <c r="Z11" s="336">
        <v>0.021354166666666664</v>
      </c>
      <c r="AA11" s="334">
        <v>6</v>
      </c>
      <c r="AB11" s="335">
        <f t="shared" si="6"/>
        <v>0.0035590277777777773</v>
      </c>
      <c r="AC11" s="337">
        <v>0.021504629629629627</v>
      </c>
      <c r="AD11" s="334">
        <v>6</v>
      </c>
      <c r="AE11" s="335">
        <f t="shared" si="7"/>
        <v>0.0035841049382716044</v>
      </c>
      <c r="AF11" s="338">
        <v>0.020949074074074075</v>
      </c>
      <c r="AG11" s="334">
        <v>6</v>
      </c>
      <c r="AH11" s="335">
        <f t="shared" si="8"/>
        <v>0.0034915123456790123</v>
      </c>
      <c r="AI11" s="337">
        <v>0.02082175925925926</v>
      </c>
      <c r="AJ11" s="334">
        <v>6</v>
      </c>
      <c r="AK11" s="335">
        <f t="shared" si="9"/>
        <v>0.003470293209876543</v>
      </c>
      <c r="AL11" s="339">
        <v>0.021377314814814818</v>
      </c>
      <c r="AM11" s="334">
        <v>6</v>
      </c>
      <c r="AN11" s="335">
        <f t="shared" si="10"/>
        <v>0.0035628858024691363</v>
      </c>
      <c r="AO11" s="336"/>
      <c r="AP11" s="340"/>
      <c r="AQ11" s="335" t="e">
        <f t="shared" si="15"/>
        <v>#DIV/0!</v>
      </c>
      <c r="AR11" s="339"/>
      <c r="AS11" s="341"/>
      <c r="AT11" s="335" t="e">
        <f t="shared" si="16"/>
        <v>#DIV/0!</v>
      </c>
      <c r="AU11" s="342">
        <v>1</v>
      </c>
      <c r="AV11" s="348"/>
      <c r="AW11" s="349"/>
      <c r="AX11" s="348"/>
      <c r="AY11" s="345"/>
      <c r="AZ11" s="350">
        <f t="shared" si="11"/>
        <v>26</v>
      </c>
      <c r="BA11" s="351" t="b">
        <f t="shared" si="12"/>
        <v>0</v>
      </c>
      <c r="BB11" s="346" t="str">
        <f t="shared" si="13"/>
        <v>K16</v>
      </c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</row>
    <row r="12" spans="1:54" ht="11.25" customHeight="1">
      <c r="A12" s="164">
        <f t="shared" si="17"/>
        <v>9</v>
      </c>
      <c r="B12" s="274">
        <v>9</v>
      </c>
      <c r="C12" s="180">
        <v>13</v>
      </c>
      <c r="D12" s="136" t="s">
        <v>70</v>
      </c>
      <c r="E12" s="95">
        <f t="shared" si="0"/>
        <v>0.1287962962962963</v>
      </c>
      <c r="F12" s="96">
        <f t="shared" si="1"/>
        <v>0.0011111111111111183</v>
      </c>
      <c r="G12" s="96">
        <f t="shared" si="14"/>
        <v>0.035254629629629636</v>
      </c>
      <c r="H12" s="97">
        <f t="shared" si="2"/>
        <v>36</v>
      </c>
      <c r="I12" s="98">
        <f t="shared" si="3"/>
        <v>0.003577674897119342</v>
      </c>
      <c r="J12" s="166">
        <v>16</v>
      </c>
      <c r="K12" s="135">
        <v>17</v>
      </c>
      <c r="L12" s="136">
        <v>19</v>
      </c>
      <c r="M12" s="136">
        <v>27</v>
      </c>
      <c r="N12" s="135">
        <v>24</v>
      </c>
      <c r="O12" s="136">
        <v>19</v>
      </c>
      <c r="P12" s="137"/>
      <c r="Q12" s="137"/>
      <c r="R12" s="168" t="s">
        <v>145</v>
      </c>
      <c r="S12" s="169" t="s">
        <v>58</v>
      </c>
      <c r="T12" s="138">
        <v>1952</v>
      </c>
      <c r="U12" s="139" t="str">
        <f t="shared" si="4"/>
        <v>M50</v>
      </c>
      <c r="V12" s="140" t="s">
        <v>69</v>
      </c>
      <c r="W12" s="153">
        <v>0.02210648148148148</v>
      </c>
      <c r="X12" s="172">
        <v>6</v>
      </c>
      <c r="Y12" s="159">
        <f t="shared" si="5"/>
        <v>0.0036844135802469135</v>
      </c>
      <c r="Z12" s="156">
        <v>0.020787037037037038</v>
      </c>
      <c r="AA12" s="172">
        <v>6</v>
      </c>
      <c r="AB12" s="159">
        <f t="shared" si="6"/>
        <v>0.003464506172839506</v>
      </c>
      <c r="AC12" s="121">
        <v>0.021435185185185186</v>
      </c>
      <c r="AD12" s="172">
        <v>6</v>
      </c>
      <c r="AE12" s="159">
        <f t="shared" si="7"/>
        <v>0.003572530864197531</v>
      </c>
      <c r="AF12" s="173">
        <v>0.021585648148148145</v>
      </c>
      <c r="AG12" s="172">
        <v>6</v>
      </c>
      <c r="AH12" s="159">
        <f t="shared" si="8"/>
        <v>0.0035976080246913574</v>
      </c>
      <c r="AI12" s="121">
        <v>0.021493055555555557</v>
      </c>
      <c r="AJ12" s="172">
        <v>6</v>
      </c>
      <c r="AK12" s="159">
        <f t="shared" si="9"/>
        <v>0.003582175925925926</v>
      </c>
      <c r="AL12" s="122">
        <v>0.021388888888888888</v>
      </c>
      <c r="AM12" s="172">
        <v>6</v>
      </c>
      <c r="AN12" s="159">
        <f t="shared" si="10"/>
        <v>0.0035648148148148145</v>
      </c>
      <c r="AO12" s="156"/>
      <c r="AP12" s="174"/>
      <c r="AQ12" s="159" t="e">
        <f t="shared" si="15"/>
        <v>#DIV/0!</v>
      </c>
      <c r="AR12" s="555"/>
      <c r="AS12" s="175"/>
      <c r="AT12" s="159" t="e">
        <f t="shared" si="16"/>
        <v>#DIV/0!</v>
      </c>
      <c r="AU12" s="114">
        <v>1</v>
      </c>
      <c r="AV12" s="115"/>
      <c r="AW12" s="115"/>
      <c r="AZ12" s="230">
        <f t="shared" si="11"/>
        <v>57</v>
      </c>
      <c r="BA12" s="231" t="str">
        <f t="shared" si="12"/>
        <v>M50</v>
      </c>
      <c r="BB12" s="216" t="b">
        <f t="shared" si="13"/>
        <v>0</v>
      </c>
    </row>
    <row r="13" spans="1:59" ht="11.25" customHeight="1">
      <c r="A13" s="164">
        <f t="shared" si="17"/>
        <v>10</v>
      </c>
      <c r="B13" s="274">
        <v>10</v>
      </c>
      <c r="C13" s="180">
        <v>2</v>
      </c>
      <c r="D13" s="136" t="s">
        <v>73</v>
      </c>
      <c r="E13" s="95">
        <f t="shared" si="0"/>
        <v>0.12990740740740742</v>
      </c>
      <c r="F13" s="96">
        <f t="shared" si="1"/>
        <v>2.3148148148133263E-05</v>
      </c>
      <c r="G13" s="96">
        <f t="shared" si="14"/>
        <v>0.036365740740740754</v>
      </c>
      <c r="H13" s="97">
        <f t="shared" si="2"/>
        <v>36</v>
      </c>
      <c r="I13" s="98">
        <f t="shared" si="3"/>
        <v>0.003608539094650206</v>
      </c>
      <c r="J13" s="166">
        <v>15</v>
      </c>
      <c r="K13" s="135">
        <v>16</v>
      </c>
      <c r="L13" s="136">
        <v>18</v>
      </c>
      <c r="M13" s="136">
        <v>25</v>
      </c>
      <c r="N13" s="135">
        <v>23</v>
      </c>
      <c r="O13" s="136">
        <v>27</v>
      </c>
      <c r="P13" s="137"/>
      <c r="Q13" s="137"/>
      <c r="R13" s="168" t="s">
        <v>145</v>
      </c>
      <c r="S13" s="169" t="s">
        <v>58</v>
      </c>
      <c r="T13" s="138">
        <v>1949</v>
      </c>
      <c r="U13" s="139" t="str">
        <f t="shared" si="4"/>
        <v>M60</v>
      </c>
      <c r="V13" s="140" t="s">
        <v>69</v>
      </c>
      <c r="W13" s="153">
        <v>0.02210648148148148</v>
      </c>
      <c r="X13" s="172">
        <v>6</v>
      </c>
      <c r="Y13" s="159">
        <f t="shared" si="5"/>
        <v>0.0036844135802469135</v>
      </c>
      <c r="Z13" s="156">
        <v>0.020787037037037038</v>
      </c>
      <c r="AA13" s="172">
        <v>6</v>
      </c>
      <c r="AB13" s="159">
        <f t="shared" si="6"/>
        <v>0.003464506172839506</v>
      </c>
      <c r="AC13" s="121">
        <v>0.021435185185185186</v>
      </c>
      <c r="AD13" s="172">
        <v>6</v>
      </c>
      <c r="AE13" s="159">
        <f t="shared" si="7"/>
        <v>0.003572530864197531</v>
      </c>
      <c r="AF13" s="173">
        <v>0.02136574074074074</v>
      </c>
      <c r="AG13" s="172">
        <v>6</v>
      </c>
      <c r="AH13" s="159">
        <f t="shared" si="8"/>
        <v>0.003560956790123457</v>
      </c>
      <c r="AI13" s="121">
        <v>0.021435185185185186</v>
      </c>
      <c r="AJ13" s="172">
        <v>6</v>
      </c>
      <c r="AK13" s="159">
        <f t="shared" si="9"/>
        <v>0.003572530864197531</v>
      </c>
      <c r="AL13" s="122">
        <v>0.022777777777777775</v>
      </c>
      <c r="AM13" s="172">
        <v>6</v>
      </c>
      <c r="AN13" s="159">
        <f t="shared" si="10"/>
        <v>0.003796296296296296</v>
      </c>
      <c r="AO13" s="161"/>
      <c r="AP13" s="174"/>
      <c r="AQ13" s="159" t="e">
        <f t="shared" si="15"/>
        <v>#DIV/0!</v>
      </c>
      <c r="AR13" s="123"/>
      <c r="AS13" s="175"/>
      <c r="AT13" s="159" t="e">
        <f t="shared" si="16"/>
        <v>#DIV/0!</v>
      </c>
      <c r="AU13" s="114">
        <v>1</v>
      </c>
      <c r="AV13" s="176"/>
      <c r="AW13" s="177"/>
      <c r="AX13" s="176"/>
      <c r="AY13" s="178"/>
      <c r="AZ13" s="230">
        <f t="shared" si="11"/>
        <v>60</v>
      </c>
      <c r="BA13" s="231" t="str">
        <f t="shared" si="12"/>
        <v>M60</v>
      </c>
      <c r="BB13" s="216" t="b">
        <f t="shared" si="13"/>
        <v>0</v>
      </c>
      <c r="BE13" s="622"/>
      <c r="BG13" s="622"/>
    </row>
    <row r="14" spans="1:59" ht="11.25" customHeight="1">
      <c r="A14" s="164">
        <f t="shared" si="17"/>
        <v>11</v>
      </c>
      <c r="B14" s="274">
        <v>11</v>
      </c>
      <c r="C14" s="180">
        <v>7</v>
      </c>
      <c r="D14" s="136" t="s">
        <v>84</v>
      </c>
      <c r="E14" s="95">
        <f t="shared" si="0"/>
        <v>0.12993055555555555</v>
      </c>
      <c r="F14" s="96">
        <f t="shared" si="1"/>
        <v>0.0032407407407407662</v>
      </c>
      <c r="G14" s="96">
        <f t="shared" si="14"/>
        <v>0.03638888888888889</v>
      </c>
      <c r="H14" s="97">
        <f t="shared" si="2"/>
        <v>36</v>
      </c>
      <c r="I14" s="98">
        <f t="shared" si="3"/>
        <v>0.003609182098765432</v>
      </c>
      <c r="J14" s="166">
        <v>19</v>
      </c>
      <c r="K14" s="135">
        <v>18</v>
      </c>
      <c r="L14" s="136">
        <v>21</v>
      </c>
      <c r="M14" s="136">
        <v>22</v>
      </c>
      <c r="N14" s="135">
        <v>19</v>
      </c>
      <c r="O14" s="136">
        <v>20</v>
      </c>
      <c r="P14" s="137"/>
      <c r="Q14" s="137"/>
      <c r="R14" s="168" t="s">
        <v>145</v>
      </c>
      <c r="S14" s="169" t="s">
        <v>58</v>
      </c>
      <c r="T14" s="138">
        <v>1962</v>
      </c>
      <c r="U14" s="139" t="str">
        <f t="shared" si="4"/>
        <v>M40</v>
      </c>
      <c r="V14" s="140" t="s">
        <v>71</v>
      </c>
      <c r="W14" s="153">
        <v>0.023344907407407408</v>
      </c>
      <c r="X14" s="172">
        <v>6</v>
      </c>
      <c r="Y14" s="159">
        <f t="shared" si="5"/>
        <v>0.003890817901234568</v>
      </c>
      <c r="Z14" s="156">
        <v>0.021238425925925924</v>
      </c>
      <c r="AA14" s="172">
        <v>6</v>
      </c>
      <c r="AB14" s="159">
        <f t="shared" si="6"/>
        <v>0.0035397376543209874</v>
      </c>
      <c r="AC14" s="121">
        <v>0.021597222222222223</v>
      </c>
      <c r="AD14" s="172">
        <v>6</v>
      </c>
      <c r="AE14" s="159">
        <f t="shared" si="7"/>
        <v>0.003599537037037037</v>
      </c>
      <c r="AF14" s="173">
        <v>0.021157407407407406</v>
      </c>
      <c r="AG14" s="172">
        <v>6</v>
      </c>
      <c r="AH14" s="159">
        <f t="shared" si="8"/>
        <v>0.0035262345679012343</v>
      </c>
      <c r="AI14" s="121">
        <v>0.021145833333333332</v>
      </c>
      <c r="AJ14" s="172">
        <v>6</v>
      </c>
      <c r="AK14" s="159">
        <f t="shared" si="9"/>
        <v>0.0035243055555555553</v>
      </c>
      <c r="AL14" s="123">
        <v>0.02144675925925926</v>
      </c>
      <c r="AM14" s="172">
        <v>6</v>
      </c>
      <c r="AN14" s="159">
        <f t="shared" si="10"/>
        <v>0.00357445987654321</v>
      </c>
      <c r="AO14" s="161"/>
      <c r="AP14" s="174"/>
      <c r="AQ14" s="159" t="e">
        <f t="shared" si="15"/>
        <v>#DIV/0!</v>
      </c>
      <c r="AR14" s="181"/>
      <c r="AS14" s="175"/>
      <c r="AT14" s="159" t="e">
        <f t="shared" si="16"/>
        <v>#DIV/0!</v>
      </c>
      <c r="AU14" s="114">
        <v>1</v>
      </c>
      <c r="AV14" s="182"/>
      <c r="AW14" s="183"/>
      <c r="AX14" s="182"/>
      <c r="AY14" s="184"/>
      <c r="AZ14" s="230">
        <f t="shared" si="11"/>
        <v>47</v>
      </c>
      <c r="BA14" s="231" t="str">
        <f t="shared" si="12"/>
        <v>M40</v>
      </c>
      <c r="BB14" s="216" t="b">
        <f t="shared" si="13"/>
        <v>0</v>
      </c>
      <c r="BE14" s="622"/>
      <c r="BG14" s="622"/>
    </row>
    <row r="15" spans="1:54" ht="11.25" customHeight="1">
      <c r="A15" s="164">
        <f t="shared" si="17"/>
        <v>12</v>
      </c>
      <c r="B15" s="274">
        <v>12</v>
      </c>
      <c r="C15" s="180">
        <v>84</v>
      </c>
      <c r="D15" s="136" t="s">
        <v>81</v>
      </c>
      <c r="E15" s="95">
        <f t="shared" si="0"/>
        <v>0.13317129629629632</v>
      </c>
      <c r="F15" s="96">
        <f t="shared" si="1"/>
        <v>0.003877314814814792</v>
      </c>
      <c r="G15" s="96">
        <f t="shared" si="14"/>
        <v>0.039629629629629654</v>
      </c>
      <c r="H15" s="97">
        <f t="shared" si="2"/>
        <v>36</v>
      </c>
      <c r="I15" s="98">
        <f t="shared" si="3"/>
        <v>0.00369920267489712</v>
      </c>
      <c r="J15" s="166">
        <v>18</v>
      </c>
      <c r="K15" s="135">
        <v>23</v>
      </c>
      <c r="L15" s="136">
        <v>23</v>
      </c>
      <c r="M15" s="136">
        <v>28</v>
      </c>
      <c r="N15" s="135">
        <v>21</v>
      </c>
      <c r="O15" s="136">
        <v>16</v>
      </c>
      <c r="P15" s="137"/>
      <c r="Q15" s="137"/>
      <c r="R15" s="168" t="s">
        <v>145</v>
      </c>
      <c r="S15" s="169" t="s">
        <v>58</v>
      </c>
      <c r="T15" s="138">
        <v>1976</v>
      </c>
      <c r="U15" s="139" t="str">
        <f t="shared" si="4"/>
        <v>M30</v>
      </c>
      <c r="V15" s="140" t="s">
        <v>71</v>
      </c>
      <c r="W15" s="153">
        <v>0.022881944444444444</v>
      </c>
      <c r="X15" s="172">
        <v>6</v>
      </c>
      <c r="Y15" s="159">
        <f t="shared" si="5"/>
        <v>0.0038136574074074075</v>
      </c>
      <c r="Z15" s="156">
        <v>0.023819444444444445</v>
      </c>
      <c r="AA15" s="172">
        <v>6</v>
      </c>
      <c r="AB15" s="159">
        <f t="shared" si="6"/>
        <v>0.003969907407407407</v>
      </c>
      <c r="AC15" s="121">
        <v>0.022199074074074076</v>
      </c>
      <c r="AD15" s="172">
        <v>6</v>
      </c>
      <c r="AE15" s="159">
        <f t="shared" si="7"/>
        <v>0.003699845679012346</v>
      </c>
      <c r="AF15" s="173">
        <v>0.021944444444444447</v>
      </c>
      <c r="AG15" s="172">
        <v>6</v>
      </c>
      <c r="AH15" s="159">
        <f t="shared" si="8"/>
        <v>0.003657407407407408</v>
      </c>
      <c r="AI15" s="121">
        <v>0.021226851851851854</v>
      </c>
      <c r="AJ15" s="172">
        <v>6</v>
      </c>
      <c r="AK15" s="159">
        <f t="shared" si="9"/>
        <v>0.003537808641975309</v>
      </c>
      <c r="AL15" s="122">
        <v>0.021099537037037038</v>
      </c>
      <c r="AM15" s="172">
        <v>6</v>
      </c>
      <c r="AN15" s="159">
        <f t="shared" si="10"/>
        <v>0.00351658950617284</v>
      </c>
      <c r="AO15" s="161"/>
      <c r="AP15" s="174"/>
      <c r="AQ15" s="159" t="e">
        <f t="shared" si="15"/>
        <v>#DIV/0!</v>
      </c>
      <c r="AR15" s="122"/>
      <c r="AS15" s="175"/>
      <c r="AT15" s="159" t="e">
        <f t="shared" si="16"/>
        <v>#DIV/0!</v>
      </c>
      <c r="AU15" s="114">
        <v>1</v>
      </c>
      <c r="AV15" s="176"/>
      <c r="AW15" s="177"/>
      <c r="AX15" s="176"/>
      <c r="AY15" s="178"/>
      <c r="AZ15" s="230">
        <f t="shared" si="11"/>
        <v>33</v>
      </c>
      <c r="BA15" s="231" t="str">
        <f t="shared" si="12"/>
        <v>M30</v>
      </c>
      <c r="BB15" s="216" t="b">
        <f t="shared" si="13"/>
        <v>0</v>
      </c>
    </row>
    <row r="16" spans="1:54" ht="11.25" customHeight="1" thickBot="1">
      <c r="A16" s="565">
        <f t="shared" si="17"/>
        <v>13</v>
      </c>
      <c r="B16" s="274">
        <v>13</v>
      </c>
      <c r="C16" s="180">
        <v>1</v>
      </c>
      <c r="D16" s="136" t="s">
        <v>74</v>
      </c>
      <c r="E16" s="95">
        <f t="shared" si="0"/>
        <v>0.1370486111111111</v>
      </c>
      <c r="F16" s="96">
        <f t="shared" si="1"/>
      </c>
      <c r="G16" s="96">
        <f t="shared" si="14"/>
        <v>0.043506944444444445</v>
      </c>
      <c r="H16" s="97">
        <f t="shared" si="2"/>
        <v>36</v>
      </c>
      <c r="I16" s="98">
        <f t="shared" si="3"/>
        <v>0.0038069058641975306</v>
      </c>
      <c r="J16" s="166">
        <v>22</v>
      </c>
      <c r="K16" s="135">
        <v>21</v>
      </c>
      <c r="L16" s="136">
        <v>24</v>
      </c>
      <c r="M16" s="136">
        <v>29</v>
      </c>
      <c r="N16" s="135">
        <v>28</v>
      </c>
      <c r="O16" s="136">
        <v>28</v>
      </c>
      <c r="P16" s="137"/>
      <c r="Q16" s="137"/>
      <c r="R16" s="168" t="s">
        <v>145</v>
      </c>
      <c r="S16" s="169" t="s">
        <v>58</v>
      </c>
      <c r="T16" s="138">
        <v>1981</v>
      </c>
      <c r="U16" s="139" t="str">
        <f t="shared" si="4"/>
        <v>M20</v>
      </c>
      <c r="V16" s="140" t="s">
        <v>75</v>
      </c>
      <c r="W16" s="153">
        <v>0.023761574074074074</v>
      </c>
      <c r="X16" s="172">
        <v>6</v>
      </c>
      <c r="Y16" s="159">
        <f t="shared" si="5"/>
        <v>0.003960262345679012</v>
      </c>
      <c r="Z16" s="156">
        <v>0.022407407407407407</v>
      </c>
      <c r="AA16" s="172">
        <v>6</v>
      </c>
      <c r="AB16" s="159">
        <f t="shared" si="6"/>
        <v>0.0037345679012345677</v>
      </c>
      <c r="AC16" s="121">
        <v>0.023136574074074077</v>
      </c>
      <c r="AD16" s="172">
        <v>6</v>
      </c>
      <c r="AE16" s="159">
        <f t="shared" si="7"/>
        <v>0.0038560956790123463</v>
      </c>
      <c r="AF16" s="173">
        <v>0.022199074074074076</v>
      </c>
      <c r="AG16" s="172">
        <v>6</v>
      </c>
      <c r="AH16" s="159">
        <f t="shared" si="8"/>
        <v>0.003699845679012346</v>
      </c>
      <c r="AI16" s="121">
        <v>0.022708333333333334</v>
      </c>
      <c r="AJ16" s="172">
        <v>6</v>
      </c>
      <c r="AK16" s="159">
        <f t="shared" si="9"/>
        <v>0.0037847222222222223</v>
      </c>
      <c r="AL16" s="122">
        <v>0.022835648148148147</v>
      </c>
      <c r="AM16" s="172">
        <v>6</v>
      </c>
      <c r="AN16" s="159">
        <f t="shared" si="10"/>
        <v>0.0038059413580246912</v>
      </c>
      <c r="AO16" s="156"/>
      <c r="AP16" s="174"/>
      <c r="AQ16" s="159" t="e">
        <f t="shared" si="15"/>
        <v>#DIV/0!</v>
      </c>
      <c r="AR16" s="125"/>
      <c r="AS16" s="175"/>
      <c r="AT16" s="159" t="e">
        <f t="shared" si="16"/>
        <v>#DIV/0!</v>
      </c>
      <c r="AU16" s="114">
        <v>1</v>
      </c>
      <c r="AV16" s="107"/>
      <c r="AW16" s="107"/>
      <c r="AZ16" s="230">
        <f t="shared" si="11"/>
        <v>28</v>
      </c>
      <c r="BA16" s="231" t="str">
        <f t="shared" si="12"/>
        <v>M20</v>
      </c>
      <c r="BB16" s="216" t="b">
        <f t="shared" si="13"/>
        <v>0</v>
      </c>
    </row>
    <row r="17" spans="1:54" ht="11.25" customHeight="1">
      <c r="A17" s="164">
        <f t="shared" si="17"/>
        <v>14</v>
      </c>
      <c r="B17" s="274">
        <v>14</v>
      </c>
      <c r="C17" s="180">
        <v>3</v>
      </c>
      <c r="D17" s="136" t="s">
        <v>76</v>
      </c>
      <c r="E17" s="95">
        <f t="shared" si="0"/>
        <v>0.0929050925925926</v>
      </c>
      <c r="F17" s="96">
        <f t="shared" si="1"/>
        <v>0.0052662037037037035</v>
      </c>
      <c r="G17" s="96"/>
      <c r="H17" s="97">
        <f t="shared" si="2"/>
        <v>30</v>
      </c>
      <c r="I17" s="98">
        <f t="shared" si="3"/>
        <v>0.0030968364197530864</v>
      </c>
      <c r="J17" s="166">
        <v>7</v>
      </c>
      <c r="K17" s="135"/>
      <c r="L17" s="136">
        <v>8</v>
      </c>
      <c r="M17" s="136">
        <v>9</v>
      </c>
      <c r="N17" s="135">
        <v>9</v>
      </c>
      <c r="O17" s="136">
        <v>7</v>
      </c>
      <c r="P17" s="137"/>
      <c r="Q17" s="137"/>
      <c r="R17" s="168" t="s">
        <v>145</v>
      </c>
      <c r="S17" s="169" t="s">
        <v>58</v>
      </c>
      <c r="T17" s="138">
        <v>1957</v>
      </c>
      <c r="U17" s="139" t="str">
        <f t="shared" si="4"/>
        <v>M50</v>
      </c>
      <c r="V17" s="140" t="s">
        <v>77</v>
      </c>
      <c r="W17" s="153">
        <v>0.01861111111111111</v>
      </c>
      <c r="X17" s="172">
        <v>6</v>
      </c>
      <c r="Y17" s="159">
        <f t="shared" si="5"/>
        <v>0.0031018518518518517</v>
      </c>
      <c r="Z17" s="156"/>
      <c r="AA17" s="172"/>
      <c r="AB17" s="159"/>
      <c r="AC17" s="121">
        <v>0.018831018518518518</v>
      </c>
      <c r="AD17" s="172">
        <v>6</v>
      </c>
      <c r="AE17" s="159">
        <f t="shared" si="7"/>
        <v>0.003138503086419753</v>
      </c>
      <c r="AF17" s="173">
        <v>0.018252314814814815</v>
      </c>
      <c r="AG17" s="172">
        <v>6</v>
      </c>
      <c r="AH17" s="159">
        <f t="shared" si="8"/>
        <v>0.0030420524691358026</v>
      </c>
      <c r="AI17" s="121">
        <v>0.01877314814814815</v>
      </c>
      <c r="AJ17" s="172">
        <v>6</v>
      </c>
      <c r="AK17" s="159">
        <f t="shared" si="9"/>
        <v>0.0031288580246913583</v>
      </c>
      <c r="AL17" s="122">
        <v>0.0184375</v>
      </c>
      <c r="AM17" s="172">
        <v>6</v>
      </c>
      <c r="AN17" s="159">
        <f t="shared" si="10"/>
        <v>0.0030729166666666665</v>
      </c>
      <c r="AO17" s="156"/>
      <c r="AP17" s="174"/>
      <c r="AQ17" s="159" t="e">
        <f t="shared" si="15"/>
        <v>#DIV/0!</v>
      </c>
      <c r="AR17" s="122"/>
      <c r="AS17" s="175"/>
      <c r="AT17" s="159" t="e">
        <f t="shared" si="16"/>
        <v>#DIV/0!</v>
      </c>
      <c r="AU17" s="247">
        <v>1</v>
      </c>
      <c r="AV17" s="115"/>
      <c r="AW17" s="115"/>
      <c r="AZ17" s="230">
        <f t="shared" si="11"/>
        <v>52</v>
      </c>
      <c r="BA17" s="231" t="str">
        <f t="shared" si="12"/>
        <v>M50</v>
      </c>
      <c r="BB17" s="216" t="b">
        <f t="shared" si="13"/>
        <v>0</v>
      </c>
    </row>
    <row r="18" spans="1:54" ht="12.75" customHeight="1">
      <c r="A18" s="164">
        <f t="shared" si="17"/>
        <v>15</v>
      </c>
      <c r="B18" s="274">
        <v>15</v>
      </c>
      <c r="C18" s="180">
        <v>43</v>
      </c>
      <c r="D18" s="136" t="s">
        <v>123</v>
      </c>
      <c r="E18" s="95">
        <f t="shared" si="0"/>
        <v>0.0981712962962963</v>
      </c>
      <c r="F18" s="96">
        <f t="shared" si="1"/>
        <v>0.006678240740740735</v>
      </c>
      <c r="G18" s="96"/>
      <c r="H18" s="97">
        <f t="shared" si="2"/>
        <v>30</v>
      </c>
      <c r="I18" s="98">
        <f t="shared" si="3"/>
        <v>0.0032723765432098764</v>
      </c>
      <c r="J18" s="166"/>
      <c r="K18" s="135">
        <v>12</v>
      </c>
      <c r="L18" s="136">
        <v>15</v>
      </c>
      <c r="M18" s="136">
        <v>17</v>
      </c>
      <c r="N18" s="135">
        <v>15</v>
      </c>
      <c r="O18" s="136">
        <v>12</v>
      </c>
      <c r="P18" s="137"/>
      <c r="Q18" s="137"/>
      <c r="R18" s="168" t="s">
        <v>145</v>
      </c>
      <c r="S18" s="169" t="s">
        <v>58</v>
      </c>
      <c r="T18" s="138">
        <v>1960</v>
      </c>
      <c r="U18" s="139" t="str">
        <f t="shared" si="4"/>
        <v>M40</v>
      </c>
      <c r="V18" s="140" t="s">
        <v>69</v>
      </c>
      <c r="W18" s="314"/>
      <c r="X18" s="172"/>
      <c r="Y18" s="159"/>
      <c r="Z18" s="313">
        <v>0.01962962962962963</v>
      </c>
      <c r="AA18" s="172">
        <v>6</v>
      </c>
      <c r="AB18" s="159">
        <f>Z18/AA18</f>
        <v>0.003271604938271605</v>
      </c>
      <c r="AC18" s="121">
        <v>0.019780092592592592</v>
      </c>
      <c r="AD18" s="172">
        <v>6</v>
      </c>
      <c r="AE18" s="159">
        <f t="shared" si="7"/>
        <v>0.003296682098765432</v>
      </c>
      <c r="AF18" s="173">
        <v>0.01947916666666667</v>
      </c>
      <c r="AG18" s="172">
        <v>6</v>
      </c>
      <c r="AH18" s="159">
        <f t="shared" si="8"/>
        <v>0.0032465277777777783</v>
      </c>
      <c r="AI18" s="121">
        <v>0.019756944444444445</v>
      </c>
      <c r="AJ18" s="172">
        <v>6</v>
      </c>
      <c r="AK18" s="159">
        <f t="shared" si="9"/>
        <v>0.0032928240740740743</v>
      </c>
      <c r="AL18" s="122">
        <v>0.019525462962962963</v>
      </c>
      <c r="AM18" s="172">
        <v>6</v>
      </c>
      <c r="AN18" s="159">
        <f t="shared" si="10"/>
        <v>0.0032542438271604937</v>
      </c>
      <c r="AO18" s="188"/>
      <c r="AP18" s="174"/>
      <c r="AQ18" s="159" t="e">
        <f t="shared" si="15"/>
        <v>#DIV/0!</v>
      </c>
      <c r="AR18" s="122"/>
      <c r="AS18" s="175"/>
      <c r="AT18" s="159" t="e">
        <f t="shared" si="16"/>
        <v>#DIV/0!</v>
      </c>
      <c r="AU18" s="562">
        <v>1</v>
      </c>
      <c r="AV18" s="316"/>
      <c r="AW18" s="317"/>
      <c r="AX18" s="316"/>
      <c r="AY18" s="318"/>
      <c r="AZ18" s="230">
        <f t="shared" si="11"/>
        <v>49</v>
      </c>
      <c r="BA18" s="231" t="str">
        <f t="shared" si="12"/>
        <v>M40</v>
      </c>
      <c r="BB18" s="216" t="b">
        <f t="shared" si="13"/>
        <v>0</v>
      </c>
    </row>
    <row r="19" spans="1:54" ht="11.25" customHeight="1">
      <c r="A19" s="164">
        <f t="shared" si="17"/>
        <v>16</v>
      </c>
      <c r="B19" s="274">
        <v>16</v>
      </c>
      <c r="C19" s="165">
        <v>35</v>
      </c>
      <c r="D19" s="166" t="s">
        <v>108</v>
      </c>
      <c r="E19" s="95">
        <f t="shared" si="0"/>
        <v>0.10484953703703703</v>
      </c>
      <c r="F19" s="96">
        <f t="shared" si="1"/>
        <v>0.0026736111111111127</v>
      </c>
      <c r="G19" s="96"/>
      <c r="H19" s="97">
        <f t="shared" si="2"/>
        <v>30</v>
      </c>
      <c r="I19" s="98">
        <f t="shared" si="3"/>
        <v>0.0034949845679012343</v>
      </c>
      <c r="J19" s="166">
        <v>13</v>
      </c>
      <c r="K19" s="167">
        <v>14</v>
      </c>
      <c r="L19" s="166">
        <v>16</v>
      </c>
      <c r="M19" s="166">
        <v>21</v>
      </c>
      <c r="N19" s="167">
        <v>27</v>
      </c>
      <c r="O19" s="166"/>
      <c r="P19" s="168"/>
      <c r="Q19" s="168"/>
      <c r="R19" s="168" t="s">
        <v>145</v>
      </c>
      <c r="S19" s="169" t="s">
        <v>58</v>
      </c>
      <c r="T19" s="169">
        <v>1958</v>
      </c>
      <c r="U19" s="170" t="str">
        <f t="shared" si="4"/>
        <v>M50</v>
      </c>
      <c r="V19" s="171" t="s">
        <v>69</v>
      </c>
      <c r="W19" s="498">
        <v>0.0212962962962963</v>
      </c>
      <c r="X19" s="172">
        <v>6</v>
      </c>
      <c r="Y19" s="159">
        <f>W19/X19</f>
        <v>0.003549382716049383</v>
      </c>
      <c r="Z19" s="499">
        <v>0.02025462962962963</v>
      </c>
      <c r="AA19" s="172">
        <v>6</v>
      </c>
      <c r="AB19" s="159">
        <f>Z19/AA19</f>
        <v>0.0033757716049382714</v>
      </c>
      <c r="AC19" s="121">
        <v>0.02071759259259259</v>
      </c>
      <c r="AD19" s="172">
        <v>6</v>
      </c>
      <c r="AE19" s="159">
        <f t="shared" si="7"/>
        <v>0.0034529320987654317</v>
      </c>
      <c r="AF19" s="173">
        <v>0.020949074074074075</v>
      </c>
      <c r="AG19" s="172">
        <v>6</v>
      </c>
      <c r="AH19" s="159">
        <f t="shared" si="8"/>
        <v>0.0034915123456790123</v>
      </c>
      <c r="AI19" s="121">
        <v>0.021631944444444443</v>
      </c>
      <c r="AJ19" s="172">
        <v>6</v>
      </c>
      <c r="AK19" s="159">
        <f t="shared" si="9"/>
        <v>0.0036053240740740737</v>
      </c>
      <c r="AL19" s="126"/>
      <c r="AM19" s="172"/>
      <c r="AN19" s="159"/>
      <c r="AO19" s="499"/>
      <c r="AP19" s="174"/>
      <c r="AQ19" s="159" t="e">
        <f t="shared" si="15"/>
        <v>#DIV/0!</v>
      </c>
      <c r="AR19" s="126"/>
      <c r="AS19" s="175"/>
      <c r="AT19" s="159" t="e">
        <f t="shared" si="16"/>
        <v>#DIV/0!</v>
      </c>
      <c r="AU19" s="315">
        <v>1</v>
      </c>
      <c r="AV19" s="562"/>
      <c r="AW19" s="562"/>
      <c r="AX19" s="547"/>
      <c r="AY19" s="548"/>
      <c r="AZ19" s="240">
        <f t="shared" si="11"/>
        <v>51</v>
      </c>
      <c r="BA19" s="241" t="str">
        <f t="shared" si="12"/>
        <v>M50</v>
      </c>
      <c r="BB19" s="242" t="b">
        <f t="shared" si="13"/>
        <v>0</v>
      </c>
    </row>
    <row r="20" spans="1:54" ht="11.25" customHeight="1">
      <c r="A20" s="164">
        <f t="shared" si="17"/>
        <v>17</v>
      </c>
      <c r="B20" s="274">
        <v>17</v>
      </c>
      <c r="C20" s="165">
        <v>47</v>
      </c>
      <c r="D20" s="166" t="s">
        <v>127</v>
      </c>
      <c r="E20" s="95">
        <f t="shared" si="0"/>
        <v>0.10752314814814815</v>
      </c>
      <c r="F20" s="96">
        <f t="shared" si="1"/>
        <v>0.007858796296296294</v>
      </c>
      <c r="G20" s="96"/>
      <c r="H20" s="97">
        <f t="shared" si="2"/>
        <v>30</v>
      </c>
      <c r="I20" s="98">
        <f t="shared" si="3"/>
        <v>0.003584104938271605</v>
      </c>
      <c r="J20" s="166"/>
      <c r="K20" s="167">
        <v>20</v>
      </c>
      <c r="L20" s="166">
        <v>22</v>
      </c>
      <c r="M20" s="166">
        <v>23</v>
      </c>
      <c r="N20" s="167">
        <v>20</v>
      </c>
      <c r="O20" s="166">
        <v>22</v>
      </c>
      <c r="P20" s="168"/>
      <c r="Q20" s="168"/>
      <c r="R20" s="168" t="s">
        <v>145</v>
      </c>
      <c r="S20" s="169" t="s">
        <v>58</v>
      </c>
      <c r="T20" s="169">
        <v>1961</v>
      </c>
      <c r="U20" s="170" t="str">
        <f t="shared" si="4"/>
        <v>M40</v>
      </c>
      <c r="V20" s="171" t="s">
        <v>128</v>
      </c>
      <c r="W20" s="312"/>
      <c r="X20" s="172"/>
      <c r="Y20" s="159"/>
      <c r="Z20" s="310">
        <v>0.021967592592592594</v>
      </c>
      <c r="AA20" s="172">
        <v>6</v>
      </c>
      <c r="AB20" s="159">
        <f>Z20/AA20</f>
        <v>0.0036612654320987655</v>
      </c>
      <c r="AC20" s="121">
        <v>0.02165509259259259</v>
      </c>
      <c r="AD20" s="172">
        <v>6</v>
      </c>
      <c r="AE20" s="159">
        <f t="shared" si="7"/>
        <v>0.003609182098765432</v>
      </c>
      <c r="AF20" s="173">
        <v>0.021226851851851854</v>
      </c>
      <c r="AG20" s="172">
        <v>6</v>
      </c>
      <c r="AH20" s="159">
        <f t="shared" si="8"/>
        <v>0.003537808641975309</v>
      </c>
      <c r="AI20" s="121">
        <v>0.02119212962962963</v>
      </c>
      <c r="AJ20" s="172">
        <v>6</v>
      </c>
      <c r="AK20" s="159">
        <f t="shared" si="9"/>
        <v>0.0035320216049382716</v>
      </c>
      <c r="AL20" s="126">
        <v>0.02148148148148148</v>
      </c>
      <c r="AM20" s="172">
        <v>6</v>
      </c>
      <c r="AN20" s="159">
        <f>AL20/AM20</f>
        <v>0.0035802469135802466</v>
      </c>
      <c r="AO20" s="470"/>
      <c r="AP20" s="174"/>
      <c r="AQ20" s="159" t="e">
        <f t="shared" si="15"/>
        <v>#DIV/0!</v>
      </c>
      <c r="AR20" s="561"/>
      <c r="AS20" s="175"/>
      <c r="AT20" s="159" t="e">
        <f t="shared" si="16"/>
        <v>#DIV/0!</v>
      </c>
      <c r="AU20" s="115">
        <v>1</v>
      </c>
      <c r="AV20" s="176"/>
      <c r="AW20" s="177"/>
      <c r="AX20" s="176"/>
      <c r="AY20" s="178"/>
      <c r="AZ20" s="240">
        <f t="shared" si="11"/>
        <v>48</v>
      </c>
      <c r="BA20" s="241" t="str">
        <f t="shared" si="12"/>
        <v>M40</v>
      </c>
      <c r="BB20" s="242" t="b">
        <f t="shared" si="13"/>
        <v>0</v>
      </c>
    </row>
    <row r="21" spans="1:54" ht="11.25" customHeight="1" thickBot="1">
      <c r="A21" s="432">
        <f t="shared" si="17"/>
        <v>18</v>
      </c>
      <c r="B21" s="274">
        <v>18</v>
      </c>
      <c r="C21" s="180">
        <v>8</v>
      </c>
      <c r="D21" s="136" t="s">
        <v>85</v>
      </c>
      <c r="E21" s="95">
        <f t="shared" si="0"/>
        <v>0.11538194444444444</v>
      </c>
      <c r="F21" s="96">
        <f t="shared" si="1"/>
      </c>
      <c r="G21" s="96"/>
      <c r="H21" s="97">
        <f t="shared" si="2"/>
        <v>30</v>
      </c>
      <c r="I21" s="98">
        <f t="shared" si="3"/>
        <v>0.0038460648148148147</v>
      </c>
      <c r="J21" s="166">
        <v>21</v>
      </c>
      <c r="K21" s="135">
        <v>22</v>
      </c>
      <c r="L21" s="136">
        <v>25</v>
      </c>
      <c r="M21" s="136">
        <v>30</v>
      </c>
      <c r="N21" s="135">
        <v>31</v>
      </c>
      <c r="O21" s="136"/>
      <c r="P21" s="137"/>
      <c r="Q21" s="137"/>
      <c r="R21" s="168" t="s">
        <v>145</v>
      </c>
      <c r="S21" s="169" t="s">
        <v>58</v>
      </c>
      <c r="T21" s="138">
        <v>1959</v>
      </c>
      <c r="U21" s="139" t="str">
        <f t="shared" si="4"/>
        <v>M50</v>
      </c>
      <c r="V21" s="140" t="s">
        <v>71</v>
      </c>
      <c r="W21" s="153">
        <v>0.023703703703703703</v>
      </c>
      <c r="X21" s="172">
        <v>6</v>
      </c>
      <c r="Y21" s="159">
        <f>W21/X21</f>
        <v>0.003950617283950617</v>
      </c>
      <c r="Z21" s="156">
        <v>0.022581018518518518</v>
      </c>
      <c r="AA21" s="172">
        <v>6</v>
      </c>
      <c r="AB21" s="159">
        <f>Z21/AA21</f>
        <v>0.003763503086419753</v>
      </c>
      <c r="AC21" s="121">
        <v>0.023171296296296297</v>
      </c>
      <c r="AD21" s="172">
        <v>6</v>
      </c>
      <c r="AE21" s="159">
        <f t="shared" si="7"/>
        <v>0.003861882716049383</v>
      </c>
      <c r="AF21" s="173">
        <v>0.02287037037037037</v>
      </c>
      <c r="AG21" s="172">
        <v>6</v>
      </c>
      <c r="AH21" s="159">
        <f t="shared" si="8"/>
        <v>0.0038117283950617285</v>
      </c>
      <c r="AI21" s="121">
        <v>0.023055555555555555</v>
      </c>
      <c r="AJ21" s="172">
        <v>6</v>
      </c>
      <c r="AK21" s="159">
        <f t="shared" si="9"/>
        <v>0.0038425925925925923</v>
      </c>
      <c r="AL21" s="122"/>
      <c r="AM21" s="172"/>
      <c r="AN21" s="159"/>
      <c r="AO21" s="156"/>
      <c r="AP21" s="174"/>
      <c r="AQ21" s="159" t="e">
        <f t="shared" si="15"/>
        <v>#DIV/0!</v>
      </c>
      <c r="AR21" s="122"/>
      <c r="AS21" s="175"/>
      <c r="AT21" s="159" t="e">
        <f t="shared" si="16"/>
        <v>#DIV/0!</v>
      </c>
      <c r="AU21" s="114">
        <v>1</v>
      </c>
      <c r="AV21" s="556"/>
      <c r="AW21" s="557"/>
      <c r="AX21" s="556"/>
      <c r="AZ21" s="216">
        <f t="shared" si="11"/>
        <v>50</v>
      </c>
      <c r="BA21" s="216" t="str">
        <f t="shared" si="12"/>
        <v>M50</v>
      </c>
      <c r="BB21" s="216" t="b">
        <f t="shared" si="13"/>
        <v>0</v>
      </c>
    </row>
    <row r="22" spans="1:54" ht="11.25" customHeight="1">
      <c r="A22" s="164">
        <f t="shared" si="17"/>
        <v>19</v>
      </c>
      <c r="B22" s="274">
        <v>19</v>
      </c>
      <c r="C22" s="180">
        <v>33</v>
      </c>
      <c r="D22" s="136" t="s">
        <v>106</v>
      </c>
      <c r="E22" s="95">
        <f t="shared" si="0"/>
        <v>0.07462962962962963</v>
      </c>
      <c r="F22" s="96">
        <f t="shared" si="1"/>
        <v>4.629629629629428E-05</v>
      </c>
      <c r="G22" s="96"/>
      <c r="H22" s="97">
        <f t="shared" si="2"/>
        <v>24</v>
      </c>
      <c r="I22" s="98">
        <f t="shared" si="3"/>
        <v>0.003109567901234568</v>
      </c>
      <c r="J22" s="166">
        <v>1</v>
      </c>
      <c r="K22" s="135">
        <v>8</v>
      </c>
      <c r="L22" s="136"/>
      <c r="M22" s="136">
        <v>15</v>
      </c>
      <c r="N22" s="135">
        <v>25</v>
      </c>
      <c r="O22" s="136"/>
      <c r="P22" s="137"/>
      <c r="Q22" s="137"/>
      <c r="R22" s="168" t="s">
        <v>145</v>
      </c>
      <c r="S22" s="169" t="s">
        <v>58</v>
      </c>
      <c r="T22" s="138">
        <v>1992</v>
      </c>
      <c r="U22" s="139" t="str">
        <f t="shared" si="4"/>
        <v>M16</v>
      </c>
      <c r="V22" s="140" t="s">
        <v>69</v>
      </c>
      <c r="W22" s="153">
        <v>0.01568287037037037</v>
      </c>
      <c r="X22" s="172">
        <v>6</v>
      </c>
      <c r="Y22" s="159">
        <f>W22/X22</f>
        <v>0.002613811728395062</v>
      </c>
      <c r="Z22" s="156">
        <v>0.018425925925925925</v>
      </c>
      <c r="AA22" s="172">
        <v>6</v>
      </c>
      <c r="AB22" s="159">
        <f>Z22/AA22</f>
        <v>0.0030709876543209874</v>
      </c>
      <c r="AC22" s="121"/>
      <c r="AD22" s="172"/>
      <c r="AE22" s="159"/>
      <c r="AF22" s="173">
        <v>0.01894675925925926</v>
      </c>
      <c r="AG22" s="172">
        <v>6</v>
      </c>
      <c r="AH22" s="159">
        <f t="shared" si="8"/>
        <v>0.0031577932098765435</v>
      </c>
      <c r="AI22" s="121">
        <v>0.021574074074074075</v>
      </c>
      <c r="AJ22" s="172">
        <v>6</v>
      </c>
      <c r="AK22" s="159">
        <f t="shared" si="9"/>
        <v>0.0035956790123456792</v>
      </c>
      <c r="AL22" s="122"/>
      <c r="AM22" s="172"/>
      <c r="AN22" s="159"/>
      <c r="AO22" s="156"/>
      <c r="AP22" s="174"/>
      <c r="AQ22" s="159" t="e">
        <f t="shared" si="15"/>
        <v>#DIV/0!</v>
      </c>
      <c r="AR22" s="181"/>
      <c r="AS22" s="175"/>
      <c r="AT22" s="159" t="e">
        <f t="shared" si="16"/>
        <v>#DIV/0!</v>
      </c>
      <c r="AU22" s="114">
        <v>1</v>
      </c>
      <c r="AV22" s="163"/>
      <c r="AW22" s="163"/>
      <c r="AX22" s="163"/>
      <c r="AY22" s="163"/>
      <c r="AZ22" s="222">
        <f t="shared" si="11"/>
        <v>17</v>
      </c>
      <c r="BA22" s="216" t="str">
        <f t="shared" si="12"/>
        <v>M16</v>
      </c>
      <c r="BB22" s="216" t="b">
        <f t="shared" si="13"/>
        <v>0</v>
      </c>
    </row>
    <row r="23" spans="1:54" ht="11.25" customHeight="1">
      <c r="A23" s="451">
        <f t="shared" si="17"/>
        <v>20</v>
      </c>
      <c r="B23" s="274">
        <v>20</v>
      </c>
      <c r="C23" s="180">
        <v>68</v>
      </c>
      <c r="D23" s="136" t="s">
        <v>177</v>
      </c>
      <c r="E23" s="95">
        <f t="shared" si="0"/>
        <v>0.07467592592592592</v>
      </c>
      <c r="F23" s="96">
        <f t="shared" si="1"/>
        <v>0.005949074074074079</v>
      </c>
      <c r="G23" s="96"/>
      <c r="H23" s="97">
        <f t="shared" si="2"/>
        <v>24</v>
      </c>
      <c r="I23" s="98">
        <f t="shared" si="3"/>
        <v>0.0031114969135802467</v>
      </c>
      <c r="J23" s="166"/>
      <c r="K23" s="135"/>
      <c r="L23" s="136">
        <v>10</v>
      </c>
      <c r="M23" s="136">
        <v>10</v>
      </c>
      <c r="N23" s="135">
        <v>8</v>
      </c>
      <c r="O23" s="136">
        <v>6</v>
      </c>
      <c r="P23" s="137"/>
      <c r="Q23" s="137"/>
      <c r="R23" s="168" t="s">
        <v>145</v>
      </c>
      <c r="S23" s="169" t="s">
        <v>58</v>
      </c>
      <c r="T23" s="138">
        <v>1982</v>
      </c>
      <c r="U23" s="139" t="str">
        <f t="shared" si="4"/>
        <v>M20</v>
      </c>
      <c r="V23" s="140" t="s">
        <v>71</v>
      </c>
      <c r="W23" s="153"/>
      <c r="X23" s="172"/>
      <c r="Y23" s="159"/>
      <c r="Z23" s="156"/>
      <c r="AA23" s="172"/>
      <c r="AB23" s="159"/>
      <c r="AC23" s="121">
        <v>0.019189814814814816</v>
      </c>
      <c r="AD23" s="172">
        <v>6</v>
      </c>
      <c r="AE23" s="159">
        <f>AC23/AD23</f>
        <v>0.0031983024691358028</v>
      </c>
      <c r="AF23" s="173">
        <v>0.018483796296296297</v>
      </c>
      <c r="AG23" s="172">
        <v>6</v>
      </c>
      <c r="AH23" s="159">
        <f t="shared" si="8"/>
        <v>0.003080632716049383</v>
      </c>
      <c r="AI23" s="121">
        <v>0.01869212962962963</v>
      </c>
      <c r="AJ23" s="172">
        <v>6</v>
      </c>
      <c r="AK23" s="159">
        <f t="shared" si="9"/>
        <v>0.0031153549382716052</v>
      </c>
      <c r="AL23" s="122">
        <v>0.018310185185185186</v>
      </c>
      <c r="AM23" s="172">
        <v>6</v>
      </c>
      <c r="AN23" s="159">
        <f>AL23/AM23</f>
        <v>0.0030516975308641976</v>
      </c>
      <c r="AO23" s="161"/>
      <c r="AP23" s="174"/>
      <c r="AQ23" s="159" t="e">
        <f t="shared" si="15"/>
        <v>#DIV/0!</v>
      </c>
      <c r="AR23" s="122"/>
      <c r="AS23" s="175"/>
      <c r="AT23" s="159" t="e">
        <f t="shared" si="16"/>
        <v>#DIV/0!</v>
      </c>
      <c r="AU23" s="114">
        <v>1</v>
      </c>
      <c r="AV23" s="176"/>
      <c r="AW23" s="177"/>
      <c r="AX23" s="176"/>
      <c r="AY23" s="178"/>
      <c r="AZ23" s="230">
        <f t="shared" si="11"/>
        <v>27</v>
      </c>
      <c r="BA23" s="231" t="str">
        <f t="shared" si="12"/>
        <v>M20</v>
      </c>
      <c r="BB23" s="216" t="b">
        <f t="shared" si="13"/>
        <v>0</v>
      </c>
    </row>
    <row r="24" spans="1:54" ht="11.25" customHeight="1" thickBot="1">
      <c r="A24" s="432">
        <f t="shared" si="17"/>
        <v>21</v>
      </c>
      <c r="B24" s="274">
        <v>21</v>
      </c>
      <c r="C24" s="180">
        <v>23</v>
      </c>
      <c r="D24" s="136" t="s">
        <v>122</v>
      </c>
      <c r="E24" s="95">
        <f t="shared" si="0"/>
        <v>0.080625</v>
      </c>
      <c r="F24" s="96">
        <f t="shared" si="1"/>
      </c>
      <c r="G24" s="96"/>
      <c r="H24" s="97">
        <f t="shared" si="2"/>
        <v>24</v>
      </c>
      <c r="I24" s="98">
        <f t="shared" si="3"/>
        <v>0.003359375</v>
      </c>
      <c r="J24" s="166">
        <v>12</v>
      </c>
      <c r="K24" s="135">
        <v>13</v>
      </c>
      <c r="L24" s="136">
        <v>12</v>
      </c>
      <c r="M24" s="136"/>
      <c r="N24" s="135">
        <v>16</v>
      </c>
      <c r="O24" s="136"/>
      <c r="P24" s="137"/>
      <c r="Q24" s="137"/>
      <c r="R24" s="168" t="s">
        <v>145</v>
      </c>
      <c r="S24" s="169" t="s">
        <v>58</v>
      </c>
      <c r="T24" s="138">
        <v>1977</v>
      </c>
      <c r="U24" s="139" t="str">
        <f t="shared" si="4"/>
        <v>M30</v>
      </c>
      <c r="V24" s="234" t="s">
        <v>98</v>
      </c>
      <c r="W24" s="153">
        <v>0.02082175925925926</v>
      </c>
      <c r="X24" s="172">
        <v>6</v>
      </c>
      <c r="Y24" s="159">
        <f>W24/X24</f>
        <v>0.003470293209876543</v>
      </c>
      <c r="Z24" s="156">
        <v>0.02011574074074074</v>
      </c>
      <c r="AA24" s="172">
        <v>6</v>
      </c>
      <c r="AB24" s="159">
        <f>Z24/AA24</f>
        <v>0.0033526234567901234</v>
      </c>
      <c r="AC24" s="121">
        <v>0.019641203703703706</v>
      </c>
      <c r="AD24" s="172">
        <v>6</v>
      </c>
      <c r="AE24" s="159">
        <f>AC24/AD24</f>
        <v>0.0032735339506172845</v>
      </c>
      <c r="AF24" s="173"/>
      <c r="AG24" s="172"/>
      <c r="AH24" s="159"/>
      <c r="AI24" s="121">
        <v>0.020046296296296295</v>
      </c>
      <c r="AJ24" s="172">
        <v>6</v>
      </c>
      <c r="AK24" s="159">
        <f t="shared" si="9"/>
        <v>0.003341049382716049</v>
      </c>
      <c r="AL24" s="122"/>
      <c r="AM24" s="172"/>
      <c r="AN24" s="159"/>
      <c r="AO24" s="156"/>
      <c r="AP24" s="174"/>
      <c r="AQ24" s="159" t="e">
        <f t="shared" si="15"/>
        <v>#DIV/0!</v>
      </c>
      <c r="AR24" s="122"/>
      <c r="AS24" s="175"/>
      <c r="AT24" s="159" t="e">
        <f t="shared" si="16"/>
        <v>#DIV/0!</v>
      </c>
      <c r="AU24" s="114">
        <v>1</v>
      </c>
      <c r="AV24" s="176"/>
      <c r="AW24" s="177"/>
      <c r="AX24" s="176"/>
      <c r="AY24" s="178"/>
      <c r="AZ24" s="230">
        <f t="shared" si="11"/>
        <v>32</v>
      </c>
      <c r="BA24" s="231" t="str">
        <f t="shared" si="12"/>
        <v>M30</v>
      </c>
      <c r="BB24" s="216" t="b">
        <f t="shared" si="13"/>
        <v>0</v>
      </c>
    </row>
    <row r="25" spans="1:54" ht="11.25" customHeight="1">
      <c r="A25" s="164">
        <f t="shared" si="17"/>
        <v>22</v>
      </c>
      <c r="B25" s="274">
        <v>22</v>
      </c>
      <c r="C25" s="180">
        <v>76</v>
      </c>
      <c r="D25" s="136" t="s">
        <v>184</v>
      </c>
      <c r="E25" s="95">
        <f t="shared" si="0"/>
        <v>0.04517361111111111</v>
      </c>
      <c r="F25" s="96">
        <f t="shared" si="1"/>
        <v>0.008599537037037044</v>
      </c>
      <c r="G25" s="96"/>
      <c r="H25" s="97">
        <f t="shared" si="2"/>
        <v>18</v>
      </c>
      <c r="I25" s="98">
        <f t="shared" si="3"/>
        <v>0.002509645061728395</v>
      </c>
      <c r="J25" s="166"/>
      <c r="K25" s="135"/>
      <c r="L25" s="136"/>
      <c r="M25" s="136">
        <v>1</v>
      </c>
      <c r="N25" s="135">
        <v>1</v>
      </c>
      <c r="O25" s="136">
        <v>1</v>
      </c>
      <c r="P25" s="137"/>
      <c r="Q25" s="137"/>
      <c r="R25" s="168" t="s">
        <v>145</v>
      </c>
      <c r="S25" s="169" t="s">
        <v>58</v>
      </c>
      <c r="T25" s="138">
        <v>1976</v>
      </c>
      <c r="U25" s="139" t="str">
        <f t="shared" si="4"/>
        <v>M30</v>
      </c>
      <c r="V25" s="140" t="s">
        <v>69</v>
      </c>
      <c r="W25" s="153"/>
      <c r="X25" s="172"/>
      <c r="Y25" s="159"/>
      <c r="Z25" s="156"/>
      <c r="AA25" s="172"/>
      <c r="AB25" s="159"/>
      <c r="AC25" s="121"/>
      <c r="AD25" s="172"/>
      <c r="AE25" s="159"/>
      <c r="AF25" s="173">
        <v>0.015023148148148148</v>
      </c>
      <c r="AG25" s="172">
        <v>6</v>
      </c>
      <c r="AH25" s="159">
        <f>AF25/AG25</f>
        <v>0.002503858024691358</v>
      </c>
      <c r="AI25" s="121">
        <v>0.015266203703703705</v>
      </c>
      <c r="AJ25" s="172">
        <v>6</v>
      </c>
      <c r="AK25" s="159">
        <f t="shared" si="9"/>
        <v>0.0025443672839506174</v>
      </c>
      <c r="AL25" s="122">
        <v>0.014884259259259259</v>
      </c>
      <c r="AM25" s="172">
        <v>6</v>
      </c>
      <c r="AN25" s="159">
        <f>AL25/AM25</f>
        <v>0.0024807098765432098</v>
      </c>
      <c r="AO25" s="161"/>
      <c r="AP25" s="174"/>
      <c r="AQ25" s="159" t="e">
        <f t="shared" si="15"/>
        <v>#DIV/0!</v>
      </c>
      <c r="AR25" s="181"/>
      <c r="AS25" s="175"/>
      <c r="AT25" s="159" t="e">
        <f t="shared" si="16"/>
        <v>#DIV/0!</v>
      </c>
      <c r="AU25" s="114">
        <v>1</v>
      </c>
      <c r="AV25" s="182"/>
      <c r="AW25" s="183"/>
      <c r="AX25" s="182"/>
      <c r="AY25" s="184"/>
      <c r="AZ25" s="216">
        <f t="shared" si="11"/>
        <v>33</v>
      </c>
      <c r="BA25" s="216" t="str">
        <f t="shared" si="12"/>
        <v>M30</v>
      </c>
      <c r="BB25" s="216" t="b">
        <f t="shared" si="13"/>
        <v>0</v>
      </c>
    </row>
    <row r="26" spans="1:54" ht="11.25" customHeight="1">
      <c r="A26" s="164">
        <f t="shared" si="17"/>
        <v>23</v>
      </c>
      <c r="B26" s="274">
        <v>23</v>
      </c>
      <c r="C26" s="180">
        <v>81</v>
      </c>
      <c r="D26" s="136" t="s">
        <v>165</v>
      </c>
      <c r="E26" s="95">
        <f t="shared" si="0"/>
        <v>0.05377314814814815</v>
      </c>
      <c r="F26" s="96">
        <f t="shared" si="1"/>
        <v>0.0010069444444444492</v>
      </c>
      <c r="G26" s="96"/>
      <c r="H26" s="97">
        <f t="shared" si="2"/>
        <v>18</v>
      </c>
      <c r="I26" s="98">
        <f t="shared" si="3"/>
        <v>0.002987397119341564</v>
      </c>
      <c r="J26" s="166"/>
      <c r="K26" s="135"/>
      <c r="L26" s="136">
        <v>4</v>
      </c>
      <c r="M26" s="136">
        <v>7</v>
      </c>
      <c r="N26" s="135"/>
      <c r="O26" s="136">
        <v>8</v>
      </c>
      <c r="P26" s="137"/>
      <c r="Q26" s="137"/>
      <c r="R26" s="168" t="s">
        <v>145</v>
      </c>
      <c r="S26" s="169" t="s">
        <v>58</v>
      </c>
      <c r="T26" s="138">
        <v>1977</v>
      </c>
      <c r="U26" s="139" t="str">
        <f t="shared" si="4"/>
        <v>M30</v>
      </c>
      <c r="V26" s="140" t="s">
        <v>164</v>
      </c>
      <c r="W26" s="153"/>
      <c r="X26" s="172"/>
      <c r="Y26" s="159"/>
      <c r="Z26" s="156"/>
      <c r="AA26" s="172"/>
      <c r="AB26" s="159"/>
      <c r="AC26" s="121">
        <v>0.017407407407407406</v>
      </c>
      <c r="AD26" s="172">
        <v>6</v>
      </c>
      <c r="AE26" s="159">
        <f>AC26/AD26</f>
        <v>0.002901234567901234</v>
      </c>
      <c r="AF26" s="173">
        <v>0.017488425925925925</v>
      </c>
      <c r="AG26" s="172">
        <v>6</v>
      </c>
      <c r="AH26" s="159">
        <f>AF26/AG26</f>
        <v>0.0029147376543209873</v>
      </c>
      <c r="AI26" s="121"/>
      <c r="AJ26" s="172"/>
      <c r="AK26" s="159"/>
      <c r="AL26" s="125">
        <v>0.018877314814814816</v>
      </c>
      <c r="AM26" s="172">
        <v>6</v>
      </c>
      <c r="AN26" s="159">
        <f>AL26/AM26</f>
        <v>0.003146219135802469</v>
      </c>
      <c r="AO26" s="161"/>
      <c r="AP26" s="174"/>
      <c r="AQ26" s="159" t="e">
        <f t="shared" si="15"/>
        <v>#DIV/0!</v>
      </c>
      <c r="AR26" s="125"/>
      <c r="AS26" s="175"/>
      <c r="AT26" s="159" t="e">
        <f t="shared" si="16"/>
        <v>#DIV/0!</v>
      </c>
      <c r="AU26" s="114">
        <v>1</v>
      </c>
      <c r="AV26" s="176"/>
      <c r="AW26" s="177"/>
      <c r="AX26" s="176"/>
      <c r="AY26" s="178"/>
      <c r="AZ26" s="230">
        <f t="shared" si="11"/>
        <v>32</v>
      </c>
      <c r="BA26" s="231" t="str">
        <f t="shared" si="12"/>
        <v>M30</v>
      </c>
      <c r="BB26" s="216" t="b">
        <f t="shared" si="13"/>
        <v>0</v>
      </c>
    </row>
    <row r="27" spans="1:54" ht="11.25" customHeight="1">
      <c r="A27" s="164">
        <f t="shared" si="17"/>
        <v>24</v>
      </c>
      <c r="B27" s="274">
        <v>24</v>
      </c>
      <c r="C27" s="180">
        <v>37</v>
      </c>
      <c r="D27" s="136" t="s">
        <v>112</v>
      </c>
      <c r="E27" s="95">
        <f t="shared" si="0"/>
        <v>0.0547800925925926</v>
      </c>
      <c r="F27" s="96">
        <f t="shared" si="1"/>
        <v>0.01650462962962962</v>
      </c>
      <c r="G27" s="96"/>
      <c r="H27" s="97">
        <f t="shared" si="2"/>
        <v>18</v>
      </c>
      <c r="I27" s="98">
        <f t="shared" si="3"/>
        <v>0.0030433384773662555</v>
      </c>
      <c r="J27" s="166">
        <v>8</v>
      </c>
      <c r="K27" s="135"/>
      <c r="L27" s="136">
        <v>5</v>
      </c>
      <c r="M27" s="136">
        <v>8</v>
      </c>
      <c r="N27" s="135"/>
      <c r="O27" s="136"/>
      <c r="P27" s="137"/>
      <c r="Q27" s="137"/>
      <c r="R27" s="168" t="s">
        <v>145</v>
      </c>
      <c r="S27" s="169" t="s">
        <v>58</v>
      </c>
      <c r="T27" s="138">
        <v>1986</v>
      </c>
      <c r="U27" s="139" t="str">
        <f t="shared" si="4"/>
        <v>M20</v>
      </c>
      <c r="V27" s="140" t="s">
        <v>113</v>
      </c>
      <c r="W27" s="153">
        <v>0.01894675925925926</v>
      </c>
      <c r="X27" s="172">
        <v>6</v>
      </c>
      <c r="Y27" s="159">
        <f>W27/X27</f>
        <v>0.0031577932098765435</v>
      </c>
      <c r="Z27" s="156"/>
      <c r="AA27" s="172"/>
      <c r="AB27" s="159"/>
      <c r="AC27" s="121">
        <v>0.018055555555555557</v>
      </c>
      <c r="AD27" s="172">
        <v>6</v>
      </c>
      <c r="AE27" s="159">
        <f>AC27/AD27</f>
        <v>0.0030092592592592597</v>
      </c>
      <c r="AF27" s="173">
        <v>0.017777777777777778</v>
      </c>
      <c r="AG27" s="172">
        <v>6</v>
      </c>
      <c r="AH27" s="159">
        <f>AF27/AG27</f>
        <v>0.002962962962962963</v>
      </c>
      <c r="AI27" s="121"/>
      <c r="AJ27" s="172"/>
      <c r="AK27" s="159"/>
      <c r="AL27" s="125"/>
      <c r="AM27" s="172"/>
      <c r="AN27" s="159"/>
      <c r="AO27" s="156"/>
      <c r="AP27" s="174"/>
      <c r="AQ27" s="159" t="e">
        <f t="shared" si="15"/>
        <v>#DIV/0!</v>
      </c>
      <c r="AR27" s="122"/>
      <c r="AS27" s="175"/>
      <c r="AT27" s="159" t="e">
        <f t="shared" si="16"/>
        <v>#DIV/0!</v>
      </c>
      <c r="AU27" s="114">
        <v>1</v>
      </c>
      <c r="AV27" s="176"/>
      <c r="AW27" s="177"/>
      <c r="AX27" s="176"/>
      <c r="AY27" s="178"/>
      <c r="AZ27" s="216">
        <f t="shared" si="11"/>
        <v>23</v>
      </c>
      <c r="BA27" s="216" t="str">
        <f t="shared" si="12"/>
        <v>M20</v>
      </c>
      <c r="BB27" s="216" t="b">
        <f t="shared" si="13"/>
        <v>0</v>
      </c>
    </row>
    <row r="28" spans="1:54" ht="11.25" customHeight="1">
      <c r="A28" s="164">
        <f t="shared" si="17"/>
        <v>25</v>
      </c>
      <c r="B28" s="274">
        <v>25</v>
      </c>
      <c r="C28" s="180">
        <v>82</v>
      </c>
      <c r="D28" s="136" t="s">
        <v>196</v>
      </c>
      <c r="E28" s="95">
        <f t="shared" si="0"/>
        <v>0.07128472222222222</v>
      </c>
      <c r="F28" s="96">
        <f>IF(E29&gt;E28,E29-E28,"")</f>
      </c>
      <c r="G28" s="96"/>
      <c r="H28" s="97">
        <f t="shared" si="2"/>
        <v>18</v>
      </c>
      <c r="I28" s="98">
        <f t="shared" si="3"/>
        <v>0.003960262345679012</v>
      </c>
      <c r="J28" s="166"/>
      <c r="K28" s="135"/>
      <c r="L28" s="136"/>
      <c r="M28" s="136">
        <v>33</v>
      </c>
      <c r="N28" s="135">
        <v>29</v>
      </c>
      <c r="O28" s="136">
        <v>25</v>
      </c>
      <c r="P28" s="137"/>
      <c r="Q28" s="137"/>
      <c r="R28" s="168" t="s">
        <v>145</v>
      </c>
      <c r="S28" s="169" t="s">
        <v>58</v>
      </c>
      <c r="T28" s="138">
        <v>1974</v>
      </c>
      <c r="U28" s="139" t="str">
        <f t="shared" si="4"/>
        <v>M30</v>
      </c>
      <c r="V28" s="140" t="s">
        <v>197</v>
      </c>
      <c r="W28" s="153"/>
      <c r="X28" s="172"/>
      <c r="Y28" s="159"/>
      <c r="Z28" s="156"/>
      <c r="AA28" s="172"/>
      <c r="AB28" s="159"/>
      <c r="AC28" s="121"/>
      <c r="AD28" s="172"/>
      <c r="AE28" s="159"/>
      <c r="AF28" s="173">
        <v>0.026342592592592588</v>
      </c>
      <c r="AG28" s="172">
        <v>6</v>
      </c>
      <c r="AH28" s="159">
        <f>AF28/AG28</f>
        <v>0.004390432098765431</v>
      </c>
      <c r="AI28" s="121">
        <v>0.02273148148148148</v>
      </c>
      <c r="AJ28" s="172">
        <v>6</v>
      </c>
      <c r="AK28" s="159">
        <f>AI28/AJ28</f>
        <v>0.00378858024691358</v>
      </c>
      <c r="AL28" s="122">
        <v>0.02221064814814815</v>
      </c>
      <c r="AM28" s="172">
        <v>6</v>
      </c>
      <c r="AN28" s="159">
        <f>AL28/AM28</f>
        <v>0.0037017746913580248</v>
      </c>
      <c r="AO28" s="161"/>
      <c r="AP28" s="174"/>
      <c r="AQ28" s="159" t="e">
        <f t="shared" si="15"/>
        <v>#DIV/0!</v>
      </c>
      <c r="AR28" s="181"/>
      <c r="AS28" s="175"/>
      <c r="AT28" s="159" t="e">
        <f t="shared" si="16"/>
        <v>#DIV/0!</v>
      </c>
      <c r="AU28" s="114">
        <v>1</v>
      </c>
      <c r="AV28" s="182"/>
      <c r="AW28" s="183"/>
      <c r="AX28" s="182"/>
      <c r="AY28" s="184"/>
      <c r="AZ28" s="216">
        <f t="shared" si="11"/>
        <v>35</v>
      </c>
      <c r="BA28" s="216" t="str">
        <f t="shared" si="12"/>
        <v>M30</v>
      </c>
      <c r="BB28" s="216" t="b">
        <f t="shared" si="13"/>
        <v>0</v>
      </c>
    </row>
    <row r="29" spans="1:54" ht="11.25" customHeight="1" thickBot="1">
      <c r="A29" s="432">
        <f t="shared" si="17"/>
        <v>26</v>
      </c>
      <c r="B29" s="274">
        <v>26</v>
      </c>
      <c r="C29" s="180">
        <v>83</v>
      </c>
      <c r="D29" s="136" t="s">
        <v>198</v>
      </c>
      <c r="E29" s="95">
        <f t="shared" si="0"/>
        <v>0.07128472222222222</v>
      </c>
      <c r="F29" s="96">
        <f>IF(E30&gt;E29,E30-E29,"")</f>
      </c>
      <c r="G29" s="96"/>
      <c r="H29" s="97">
        <f t="shared" si="2"/>
        <v>18</v>
      </c>
      <c r="I29" s="98">
        <f t="shared" si="3"/>
        <v>0.003960262345679012</v>
      </c>
      <c r="J29" s="166"/>
      <c r="K29" s="135"/>
      <c r="L29" s="136"/>
      <c r="M29" s="136">
        <v>34</v>
      </c>
      <c r="N29" s="135">
        <v>30</v>
      </c>
      <c r="O29" s="136">
        <v>26</v>
      </c>
      <c r="P29" s="137"/>
      <c r="Q29" s="137"/>
      <c r="R29" s="168" t="s">
        <v>145</v>
      </c>
      <c r="S29" s="169" t="s">
        <v>58</v>
      </c>
      <c r="T29" s="138">
        <v>1975</v>
      </c>
      <c r="U29" s="139" t="str">
        <f t="shared" si="4"/>
        <v>M30</v>
      </c>
      <c r="V29" s="140" t="s">
        <v>199</v>
      </c>
      <c r="W29" s="153"/>
      <c r="X29" s="172"/>
      <c r="Y29" s="159"/>
      <c r="Z29" s="156"/>
      <c r="AA29" s="172"/>
      <c r="AB29" s="159"/>
      <c r="AC29" s="121"/>
      <c r="AD29" s="172"/>
      <c r="AE29" s="159"/>
      <c r="AF29" s="173">
        <v>0.026342592592592588</v>
      </c>
      <c r="AG29" s="172">
        <v>6</v>
      </c>
      <c r="AH29" s="159">
        <f>AF29/AG29</f>
        <v>0.004390432098765431</v>
      </c>
      <c r="AI29" s="121">
        <v>0.02273148148148148</v>
      </c>
      <c r="AJ29" s="172">
        <v>6</v>
      </c>
      <c r="AK29" s="159">
        <f>AI29/AJ29</f>
        <v>0.00378858024691358</v>
      </c>
      <c r="AL29" s="122">
        <v>0.02221064814814815</v>
      </c>
      <c r="AM29" s="172">
        <v>6</v>
      </c>
      <c r="AN29" s="159">
        <f>AL29/AM29</f>
        <v>0.0037017746913580248</v>
      </c>
      <c r="AO29" s="188"/>
      <c r="AP29" s="174"/>
      <c r="AQ29" s="159" t="e">
        <f t="shared" si="15"/>
        <v>#DIV/0!</v>
      </c>
      <c r="AR29" s="181"/>
      <c r="AS29" s="186"/>
      <c r="AT29" s="159" t="e">
        <f t="shared" si="16"/>
        <v>#DIV/0!</v>
      </c>
      <c r="AU29" s="247">
        <v>1</v>
      </c>
      <c r="AV29" s="182"/>
      <c r="AW29" s="183"/>
      <c r="AX29" s="182"/>
      <c r="AY29" s="184"/>
      <c r="AZ29" s="216">
        <f t="shared" si="11"/>
        <v>34</v>
      </c>
      <c r="BA29" s="216" t="str">
        <f t="shared" si="12"/>
        <v>M30</v>
      </c>
      <c r="BB29" s="216" t="b">
        <f t="shared" si="13"/>
        <v>0</v>
      </c>
    </row>
    <row r="30" spans="1:54" ht="11.25" customHeight="1">
      <c r="A30" s="164">
        <f t="shared" si="17"/>
        <v>27</v>
      </c>
      <c r="B30" s="274">
        <v>27</v>
      </c>
      <c r="C30" s="165">
        <v>45</v>
      </c>
      <c r="D30" s="166" t="s">
        <v>125</v>
      </c>
      <c r="E30" s="95">
        <f t="shared" si="0"/>
        <v>0.0356712962962963</v>
      </c>
      <c r="F30" s="96">
        <f>IF(E31&gt;E30,E31-E30,"")</f>
        <v>0.0003356481481481405</v>
      </c>
      <c r="G30" s="96"/>
      <c r="H30" s="97">
        <f t="shared" si="2"/>
        <v>12</v>
      </c>
      <c r="I30" s="98">
        <f t="shared" si="3"/>
        <v>0.002972608024691358</v>
      </c>
      <c r="J30" s="166"/>
      <c r="K30" s="167">
        <v>7</v>
      </c>
      <c r="L30" s="166">
        <v>6</v>
      </c>
      <c r="M30" s="166"/>
      <c r="N30" s="167"/>
      <c r="O30" s="166"/>
      <c r="P30" s="168"/>
      <c r="Q30" s="168"/>
      <c r="R30" s="168" t="s">
        <v>145</v>
      </c>
      <c r="S30" s="169" t="s">
        <v>58</v>
      </c>
      <c r="T30" s="169">
        <v>1970</v>
      </c>
      <c r="U30" s="170" t="str">
        <f t="shared" si="4"/>
        <v>M30</v>
      </c>
      <c r="V30" s="171" t="s">
        <v>129</v>
      </c>
      <c r="W30" s="153"/>
      <c r="X30" s="172"/>
      <c r="Y30" s="159"/>
      <c r="Z30" s="156">
        <v>0.017592592592592594</v>
      </c>
      <c r="AA30" s="172">
        <v>6</v>
      </c>
      <c r="AB30" s="159">
        <f>Z30/AA30</f>
        <v>0.002932098765432099</v>
      </c>
      <c r="AC30" s="121">
        <v>0.018078703703703704</v>
      </c>
      <c r="AD30" s="172">
        <v>6</v>
      </c>
      <c r="AE30" s="159">
        <f>AC30/AD30</f>
        <v>0.0030131172839506174</v>
      </c>
      <c r="AF30" s="173"/>
      <c r="AG30" s="172"/>
      <c r="AH30" s="159"/>
      <c r="AI30" s="121"/>
      <c r="AJ30" s="172"/>
      <c r="AK30" s="159"/>
      <c r="AL30" s="122"/>
      <c r="AM30" s="172"/>
      <c r="AN30" s="159"/>
      <c r="AO30" s="470"/>
      <c r="AP30" s="174"/>
      <c r="AQ30" s="159" t="e">
        <f t="shared" si="15"/>
        <v>#DIV/0!</v>
      </c>
      <c r="AR30" s="122"/>
      <c r="AS30" s="175"/>
      <c r="AT30" s="159" t="e">
        <f t="shared" si="16"/>
        <v>#DIV/0!</v>
      </c>
      <c r="AU30" s="114">
        <v>1</v>
      </c>
      <c r="AV30" s="176"/>
      <c r="AW30" s="177"/>
      <c r="AX30" s="176"/>
      <c r="AY30" s="178"/>
      <c r="AZ30" s="230">
        <f t="shared" si="11"/>
        <v>39</v>
      </c>
      <c r="BA30" s="231" t="str">
        <f t="shared" si="12"/>
        <v>M30</v>
      </c>
      <c r="BB30" s="216" t="b">
        <f t="shared" si="13"/>
        <v>0</v>
      </c>
    </row>
    <row r="31" spans="1:54" ht="11.25" customHeight="1">
      <c r="A31" s="164">
        <f t="shared" si="17"/>
        <v>28</v>
      </c>
      <c r="B31" s="274">
        <v>28</v>
      </c>
      <c r="C31" s="180">
        <v>72</v>
      </c>
      <c r="D31" s="136" t="s">
        <v>181</v>
      </c>
      <c r="E31" s="95">
        <f t="shared" si="0"/>
        <v>0.03600694444444444</v>
      </c>
      <c r="F31" s="96">
        <f aca="true" t="shared" si="18" ref="F31:F62">IF(E32&gt;E31,E32-E31,"")</f>
        <v>0.0020601851851851927</v>
      </c>
      <c r="G31" s="96"/>
      <c r="H31" s="97">
        <f t="shared" si="2"/>
        <v>12</v>
      </c>
      <c r="I31" s="98">
        <f t="shared" si="3"/>
        <v>0.0030005787037037032</v>
      </c>
      <c r="J31" s="166"/>
      <c r="K31" s="135"/>
      <c r="L31" s="136"/>
      <c r="M31" s="136">
        <v>6</v>
      </c>
      <c r="N31" s="135">
        <v>10</v>
      </c>
      <c r="O31" s="136"/>
      <c r="P31" s="137"/>
      <c r="Q31" s="137"/>
      <c r="R31" s="168" t="s">
        <v>145</v>
      </c>
      <c r="S31" s="169" t="s">
        <v>58</v>
      </c>
      <c r="T31" s="138">
        <v>1960</v>
      </c>
      <c r="U31" s="170" t="str">
        <f t="shared" si="4"/>
        <v>M40</v>
      </c>
      <c r="V31" s="140" t="s">
        <v>69</v>
      </c>
      <c r="W31" s="314"/>
      <c r="X31" s="172"/>
      <c r="Y31" s="159"/>
      <c r="Z31" s="313"/>
      <c r="AA31" s="172"/>
      <c r="AB31" s="159"/>
      <c r="AC31" s="121"/>
      <c r="AD31" s="172"/>
      <c r="AE31" s="159"/>
      <c r="AF31" s="173">
        <v>0.017152777777777777</v>
      </c>
      <c r="AG31" s="172">
        <v>6</v>
      </c>
      <c r="AH31" s="159">
        <f aca="true" t="shared" si="19" ref="AH31:AH36">AF31/AG31</f>
        <v>0.0028587962962962963</v>
      </c>
      <c r="AI31" s="121">
        <v>0.018854166666666665</v>
      </c>
      <c r="AJ31" s="172">
        <v>6</v>
      </c>
      <c r="AK31" s="159">
        <f>AI31/AJ31</f>
        <v>0.003142361111111111</v>
      </c>
      <c r="AL31" s="122"/>
      <c r="AM31" s="172"/>
      <c r="AN31" s="159"/>
      <c r="AO31" s="188"/>
      <c r="AP31" s="174"/>
      <c r="AQ31" s="159" t="e">
        <f t="shared" si="15"/>
        <v>#DIV/0!</v>
      </c>
      <c r="AR31" s="181"/>
      <c r="AS31" s="175"/>
      <c r="AT31" s="159" t="e">
        <f t="shared" si="16"/>
        <v>#DIV/0!</v>
      </c>
      <c r="AU31" s="315">
        <v>1</v>
      </c>
      <c r="AV31" s="423"/>
      <c r="AW31" s="424"/>
      <c r="AX31" s="423"/>
      <c r="AY31" s="426"/>
      <c r="AZ31" s="216">
        <f t="shared" si="11"/>
        <v>49</v>
      </c>
      <c r="BA31" s="216" t="str">
        <f t="shared" si="12"/>
        <v>M40</v>
      </c>
      <c r="BB31" s="216" t="b">
        <f t="shared" si="13"/>
        <v>0</v>
      </c>
    </row>
    <row r="32" spans="1:65" s="347" customFormat="1" ht="11.25" customHeight="1">
      <c r="A32" s="319">
        <f t="shared" si="17"/>
        <v>29</v>
      </c>
      <c r="B32" s="431" t="s">
        <v>246</v>
      </c>
      <c r="C32" s="474">
        <v>71</v>
      </c>
      <c r="D32" s="326" t="s">
        <v>180</v>
      </c>
      <c r="E32" s="322">
        <f t="shared" si="0"/>
        <v>0.03806712962962963</v>
      </c>
      <c r="F32" s="323">
        <f t="shared" si="18"/>
        <v>0.00013888888888888284</v>
      </c>
      <c r="G32" s="323"/>
      <c r="H32" s="324">
        <f t="shared" si="2"/>
        <v>12</v>
      </c>
      <c r="I32" s="325">
        <f t="shared" si="3"/>
        <v>0.003172260802469136</v>
      </c>
      <c r="J32" s="326"/>
      <c r="K32" s="477"/>
      <c r="L32" s="326"/>
      <c r="M32" s="326">
        <v>3</v>
      </c>
      <c r="N32" s="477">
        <v>26</v>
      </c>
      <c r="O32" s="326"/>
      <c r="P32" s="328"/>
      <c r="Q32" s="328"/>
      <c r="R32" s="328" t="s">
        <v>145</v>
      </c>
      <c r="S32" s="329" t="s">
        <v>72</v>
      </c>
      <c r="T32" s="329">
        <v>1987</v>
      </c>
      <c r="U32" s="481" t="str">
        <f t="shared" si="4"/>
        <v>K16</v>
      </c>
      <c r="V32" s="483" t="s">
        <v>69</v>
      </c>
      <c r="W32" s="549"/>
      <c r="X32" s="334"/>
      <c r="Y32" s="335"/>
      <c r="Z32" s="550"/>
      <c r="AA32" s="334"/>
      <c r="AB32" s="335"/>
      <c r="AC32" s="337"/>
      <c r="AD32" s="334"/>
      <c r="AE32" s="335"/>
      <c r="AF32" s="338">
        <v>0.016493055555555556</v>
      </c>
      <c r="AG32" s="334">
        <v>6</v>
      </c>
      <c r="AH32" s="335">
        <f t="shared" si="19"/>
        <v>0.0027488425925925927</v>
      </c>
      <c r="AI32" s="337">
        <v>0.021574074074074075</v>
      </c>
      <c r="AJ32" s="334">
        <v>6</v>
      </c>
      <c r="AK32" s="335">
        <f>AI32/AJ32</f>
        <v>0.0035956790123456792</v>
      </c>
      <c r="AL32" s="551"/>
      <c r="AM32" s="334"/>
      <c r="AN32" s="335"/>
      <c r="AO32" s="491"/>
      <c r="AP32" s="340"/>
      <c r="AQ32" s="335" t="e">
        <f t="shared" si="15"/>
        <v>#DIV/0!</v>
      </c>
      <c r="AR32" s="553"/>
      <c r="AS32" s="341"/>
      <c r="AT32" s="335" t="e">
        <f t="shared" si="16"/>
        <v>#DIV/0!</v>
      </c>
      <c r="AU32" s="342">
        <v>1</v>
      </c>
      <c r="AV32" s="427"/>
      <c r="AW32" s="428"/>
      <c r="AX32" s="427"/>
      <c r="AY32" s="429"/>
      <c r="AZ32" s="558">
        <f t="shared" si="11"/>
        <v>22</v>
      </c>
      <c r="BA32" s="558" t="b">
        <f t="shared" si="12"/>
        <v>0</v>
      </c>
      <c r="BB32" s="558" t="str">
        <f t="shared" si="13"/>
        <v>K16</v>
      </c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</row>
    <row r="33" spans="1:54" ht="11.25" customHeight="1">
      <c r="A33" s="164">
        <f t="shared" si="17"/>
        <v>30</v>
      </c>
      <c r="B33" s="274">
        <v>30</v>
      </c>
      <c r="C33" s="180">
        <v>86</v>
      </c>
      <c r="D33" s="136" t="s">
        <v>110</v>
      </c>
      <c r="E33" s="95">
        <f t="shared" si="0"/>
        <v>0.038206018518518514</v>
      </c>
      <c r="F33" s="96">
        <f t="shared" si="18"/>
        <v>0.0009143518518518606</v>
      </c>
      <c r="G33" s="96"/>
      <c r="H33" s="97">
        <f t="shared" si="2"/>
        <v>12</v>
      </c>
      <c r="I33" s="98">
        <f t="shared" si="3"/>
        <v>0.0031838348765432095</v>
      </c>
      <c r="J33" s="166">
        <v>10</v>
      </c>
      <c r="K33" s="135"/>
      <c r="L33" s="136"/>
      <c r="M33" s="136">
        <v>11</v>
      </c>
      <c r="N33" s="135"/>
      <c r="O33" s="136"/>
      <c r="P33" s="137"/>
      <c r="Q33" s="137"/>
      <c r="R33" s="168" t="s">
        <v>145</v>
      </c>
      <c r="S33" s="169" t="s">
        <v>58</v>
      </c>
      <c r="T33" s="138">
        <v>1969</v>
      </c>
      <c r="U33" s="139" t="str">
        <f t="shared" si="4"/>
        <v>M40</v>
      </c>
      <c r="V33" s="140" t="s">
        <v>69</v>
      </c>
      <c r="W33" s="153">
        <v>0.019710648148148147</v>
      </c>
      <c r="X33" s="172">
        <v>6</v>
      </c>
      <c r="Y33" s="159">
        <f>W33/X33</f>
        <v>0.003285108024691358</v>
      </c>
      <c r="Z33" s="156"/>
      <c r="AA33" s="172"/>
      <c r="AB33" s="159"/>
      <c r="AC33" s="121"/>
      <c r="AD33" s="172"/>
      <c r="AE33" s="159"/>
      <c r="AF33" s="173">
        <v>0.01849537037037037</v>
      </c>
      <c r="AG33" s="172">
        <v>6</v>
      </c>
      <c r="AH33" s="159">
        <f t="shared" si="19"/>
        <v>0.003082561728395062</v>
      </c>
      <c r="AI33" s="121"/>
      <c r="AJ33" s="172"/>
      <c r="AK33" s="159"/>
      <c r="AL33" s="122"/>
      <c r="AM33" s="172"/>
      <c r="AN33" s="159"/>
      <c r="AO33" s="469"/>
      <c r="AP33" s="174"/>
      <c r="AQ33" s="159" t="e">
        <f t="shared" si="15"/>
        <v>#DIV/0!</v>
      </c>
      <c r="AR33" s="122"/>
      <c r="AS33" s="175"/>
      <c r="AT33" s="159" t="e">
        <f t="shared" si="16"/>
        <v>#DIV/0!</v>
      </c>
      <c r="AU33" s="114">
        <v>1</v>
      </c>
      <c r="AV33" s="182"/>
      <c r="AW33" s="183"/>
      <c r="AX33" s="182"/>
      <c r="AY33" s="184"/>
      <c r="AZ33" s="230">
        <f t="shared" si="11"/>
        <v>40</v>
      </c>
      <c r="BA33" s="231" t="str">
        <f t="shared" si="12"/>
        <v>M40</v>
      </c>
      <c r="BB33" s="216" t="b">
        <f t="shared" si="13"/>
        <v>0</v>
      </c>
    </row>
    <row r="34" spans="1:54" ht="11.25" customHeight="1">
      <c r="A34" s="164">
        <f t="shared" si="17"/>
        <v>31</v>
      </c>
      <c r="B34" s="274">
        <v>31</v>
      </c>
      <c r="C34" s="180">
        <v>80</v>
      </c>
      <c r="D34" s="136" t="s">
        <v>195</v>
      </c>
      <c r="E34" s="95">
        <f t="shared" si="0"/>
        <v>0.039120370370370375</v>
      </c>
      <c r="F34" s="96">
        <f t="shared" si="18"/>
        <v>0.0024421296296296205</v>
      </c>
      <c r="G34" s="96"/>
      <c r="H34" s="97">
        <f t="shared" si="2"/>
        <v>12</v>
      </c>
      <c r="I34" s="98">
        <f t="shared" si="3"/>
        <v>0.0032600308641975314</v>
      </c>
      <c r="J34" s="166"/>
      <c r="K34" s="135"/>
      <c r="L34" s="136"/>
      <c r="M34" s="136">
        <v>18</v>
      </c>
      <c r="N34" s="135"/>
      <c r="O34" s="136">
        <v>11</v>
      </c>
      <c r="P34" s="137"/>
      <c r="Q34" s="137"/>
      <c r="R34" s="168" t="s">
        <v>145</v>
      </c>
      <c r="S34" s="169" t="s">
        <v>58</v>
      </c>
      <c r="T34" s="138">
        <v>1968</v>
      </c>
      <c r="U34" s="139" t="str">
        <f t="shared" si="4"/>
        <v>M40</v>
      </c>
      <c r="V34" s="140" t="s">
        <v>164</v>
      </c>
      <c r="W34" s="153"/>
      <c r="X34" s="172"/>
      <c r="Y34" s="159"/>
      <c r="Z34" s="156"/>
      <c r="AA34" s="172"/>
      <c r="AB34" s="159"/>
      <c r="AC34" s="121"/>
      <c r="AD34" s="172"/>
      <c r="AE34" s="159"/>
      <c r="AF34" s="173">
        <v>0.019618055555555555</v>
      </c>
      <c r="AG34" s="172">
        <v>6</v>
      </c>
      <c r="AH34" s="159">
        <f t="shared" si="19"/>
        <v>0.003269675925925926</v>
      </c>
      <c r="AI34" s="121"/>
      <c r="AJ34" s="172"/>
      <c r="AK34" s="159"/>
      <c r="AL34" s="122">
        <v>0.019502314814814816</v>
      </c>
      <c r="AM34" s="172">
        <v>6</v>
      </c>
      <c r="AN34" s="159">
        <f>AL34/AM34</f>
        <v>0.003250385802469136</v>
      </c>
      <c r="AO34" s="311"/>
      <c r="AP34" s="174"/>
      <c r="AQ34" s="159" t="e">
        <f t="shared" si="15"/>
        <v>#DIV/0!</v>
      </c>
      <c r="AR34" s="181"/>
      <c r="AS34" s="175"/>
      <c r="AT34" s="159" t="e">
        <f t="shared" si="16"/>
        <v>#DIV/0!</v>
      </c>
      <c r="AU34" s="114">
        <v>1</v>
      </c>
      <c r="AV34" s="182"/>
      <c r="AW34" s="183"/>
      <c r="AX34" s="182"/>
      <c r="AY34" s="184"/>
      <c r="AZ34" s="216">
        <f t="shared" si="11"/>
        <v>41</v>
      </c>
      <c r="BA34" s="216" t="str">
        <f t="shared" si="12"/>
        <v>M40</v>
      </c>
      <c r="BB34" s="216" t="b">
        <f t="shared" si="13"/>
        <v>0</v>
      </c>
    </row>
    <row r="35" spans="1:54" ht="11.25" customHeight="1">
      <c r="A35" s="451">
        <f t="shared" si="17"/>
        <v>32</v>
      </c>
      <c r="B35" s="274">
        <v>32</v>
      </c>
      <c r="C35" s="180">
        <v>59</v>
      </c>
      <c r="D35" s="136" t="s">
        <v>163</v>
      </c>
      <c r="E35" s="95">
        <f t="shared" si="0"/>
        <v>0.041562499999999995</v>
      </c>
      <c r="F35" s="96">
        <f t="shared" si="18"/>
        <v>0.0007060185185185294</v>
      </c>
      <c r="G35" s="96"/>
      <c r="H35" s="97">
        <f t="shared" si="2"/>
        <v>12</v>
      </c>
      <c r="I35" s="98">
        <f t="shared" si="3"/>
        <v>0.0034635416666666664</v>
      </c>
      <c r="J35" s="166"/>
      <c r="K35" s="135"/>
      <c r="L35" s="136">
        <v>17</v>
      </c>
      <c r="M35" s="136">
        <v>19</v>
      </c>
      <c r="N35" s="135"/>
      <c r="O35" s="136"/>
      <c r="P35" s="137"/>
      <c r="Q35" s="137"/>
      <c r="R35" s="168" t="s">
        <v>145</v>
      </c>
      <c r="S35" s="169" t="s">
        <v>58</v>
      </c>
      <c r="T35" s="138">
        <v>1982</v>
      </c>
      <c r="U35" s="139" t="str">
        <f t="shared" si="4"/>
        <v>M20</v>
      </c>
      <c r="V35" s="140" t="s">
        <v>71</v>
      </c>
      <c r="W35" s="153"/>
      <c r="X35" s="172"/>
      <c r="Y35" s="159"/>
      <c r="Z35" s="156"/>
      <c r="AA35" s="172"/>
      <c r="AB35" s="159"/>
      <c r="AC35" s="121">
        <v>0.021319444444444443</v>
      </c>
      <c r="AD35" s="172">
        <v>6</v>
      </c>
      <c r="AE35" s="159">
        <f>AC35/AD35</f>
        <v>0.0035532407407407405</v>
      </c>
      <c r="AF35" s="173">
        <v>0.020243055555555552</v>
      </c>
      <c r="AG35" s="172">
        <v>6</v>
      </c>
      <c r="AH35" s="159">
        <f t="shared" si="19"/>
        <v>0.003373842592592592</v>
      </c>
      <c r="AI35" s="121"/>
      <c r="AJ35" s="172"/>
      <c r="AK35" s="159"/>
      <c r="AL35" s="122"/>
      <c r="AM35" s="172"/>
      <c r="AN35" s="159"/>
      <c r="AO35" s="311"/>
      <c r="AP35" s="174"/>
      <c r="AQ35" s="159" t="e">
        <f t="shared" si="15"/>
        <v>#DIV/0!</v>
      </c>
      <c r="AR35" s="122"/>
      <c r="AS35" s="175"/>
      <c r="AT35" s="159" t="e">
        <f t="shared" si="16"/>
        <v>#DIV/0!</v>
      </c>
      <c r="AU35" s="114">
        <v>1</v>
      </c>
      <c r="AV35" s="176"/>
      <c r="AW35" s="177"/>
      <c r="AX35" s="176"/>
      <c r="AY35" s="178"/>
      <c r="AZ35" s="230">
        <f t="shared" si="11"/>
        <v>27</v>
      </c>
      <c r="BA35" s="231" t="str">
        <f t="shared" si="12"/>
        <v>M20</v>
      </c>
      <c r="BB35" s="216" t="b">
        <f t="shared" si="13"/>
        <v>0</v>
      </c>
    </row>
    <row r="36" spans="1:54" ht="11.25" customHeight="1">
      <c r="A36" s="164">
        <f t="shared" si="17"/>
        <v>33</v>
      </c>
      <c r="B36" s="416">
        <v>33</v>
      </c>
      <c r="C36" s="180">
        <v>73</v>
      </c>
      <c r="D36" s="136" t="s">
        <v>182</v>
      </c>
      <c r="E36" s="417">
        <f aca="true" t="shared" si="20" ref="E36:E67">W36+Z36+AC36+AF36+AI36+AL36+AO36</f>
        <v>0.042268518518518525</v>
      </c>
      <c r="F36" s="418">
        <f t="shared" si="18"/>
        <v>0.0002893518518518462</v>
      </c>
      <c r="G36" s="418"/>
      <c r="H36" s="419">
        <f aca="true" t="shared" si="21" ref="H36:H67">X36+AA36+AD36+AG36+AJ36+AM36+AP36</f>
        <v>12</v>
      </c>
      <c r="I36" s="420">
        <f aca="true" t="shared" si="22" ref="I36:I67">E36/H36</f>
        <v>0.003522376543209877</v>
      </c>
      <c r="J36" s="166"/>
      <c r="K36" s="135"/>
      <c r="L36" s="136"/>
      <c r="M36" s="136">
        <v>26</v>
      </c>
      <c r="N36" s="135"/>
      <c r="O36" s="136">
        <v>15</v>
      </c>
      <c r="P36" s="137"/>
      <c r="Q36" s="137"/>
      <c r="R36" s="168" t="s">
        <v>145</v>
      </c>
      <c r="S36" s="169" t="s">
        <v>58</v>
      </c>
      <c r="T36" s="138">
        <v>1972</v>
      </c>
      <c r="U36" s="138" t="str">
        <f aca="true" t="shared" si="23" ref="U36:U67">IF(S36="M",BA36,BB36)</f>
        <v>M30</v>
      </c>
      <c r="V36" s="140" t="s">
        <v>71</v>
      </c>
      <c r="W36" s="314"/>
      <c r="X36" s="172"/>
      <c r="Y36" s="159"/>
      <c r="Z36" s="313"/>
      <c r="AA36" s="172"/>
      <c r="AB36" s="159"/>
      <c r="AC36" s="121"/>
      <c r="AD36" s="172"/>
      <c r="AE36" s="159"/>
      <c r="AF36" s="173">
        <v>0.02136574074074074</v>
      </c>
      <c r="AG36" s="172">
        <v>6</v>
      </c>
      <c r="AH36" s="159">
        <f t="shared" si="19"/>
        <v>0.003560956790123457</v>
      </c>
      <c r="AI36" s="121"/>
      <c r="AJ36" s="172"/>
      <c r="AK36" s="159"/>
      <c r="AL36" s="122">
        <v>0.02090277777777778</v>
      </c>
      <c r="AM36" s="172">
        <v>6</v>
      </c>
      <c r="AN36" s="159">
        <f>AL36/AM36</f>
        <v>0.003483796296296297</v>
      </c>
      <c r="AO36" s="188"/>
      <c r="AP36" s="174"/>
      <c r="AQ36" s="159" t="e">
        <f t="shared" si="15"/>
        <v>#DIV/0!</v>
      </c>
      <c r="AR36" s="181"/>
      <c r="AS36" s="175"/>
      <c r="AT36" s="159" t="e">
        <f t="shared" si="16"/>
        <v>#DIV/0!</v>
      </c>
      <c r="AU36" s="315">
        <v>1</v>
      </c>
      <c r="AV36" s="423"/>
      <c r="AW36" s="424"/>
      <c r="AX36" s="423"/>
      <c r="AY36" s="426"/>
      <c r="AZ36" s="216">
        <f aca="true" t="shared" si="24" ref="AZ36:AZ67">$AZ$2-T36</f>
        <v>37</v>
      </c>
      <c r="BA36" s="216" t="str">
        <f aca="true" t="shared" si="25" ref="BA36:BA67">IF(AND(S36="M",AZ36&lt;=19),"M16",IF(AND(S36="M",AZ36&lt;=29),"M20",IF(AND(S36="M",AZ36&lt;=39),"M30",IF(AND(S36="M",AZ36&lt;=49),"M40",IF(AND(S36="M",AZ36&lt;=59),"M50",IF(AND(S36="M",AZ36&lt;=69),"M60",IF(AND(S36="M",AZ36&lt;=99),"M70")))))))</f>
        <v>M30</v>
      </c>
      <c r="BB36" s="216" t="b">
        <f aca="true" t="shared" si="26" ref="BB36:BB67">IF(AND(S36="K",AZ36&lt;=35),"K16",IF(AND(S36="K",AZ36&lt;=49),"K36",IF(AND(S36="K",AZ36&lt;=99),"K50")))</f>
        <v>0</v>
      </c>
    </row>
    <row r="37" spans="1:65" s="347" customFormat="1" ht="11.25" customHeight="1">
      <c r="A37" s="319">
        <f t="shared" si="17"/>
        <v>34</v>
      </c>
      <c r="B37" s="431" t="s">
        <v>247</v>
      </c>
      <c r="C37" s="474">
        <v>48</v>
      </c>
      <c r="D37" s="326" t="s">
        <v>130</v>
      </c>
      <c r="E37" s="322">
        <f t="shared" si="20"/>
        <v>0.04255787037037037</v>
      </c>
      <c r="F37" s="323">
        <f t="shared" si="18"/>
        <v>0.005891203703703704</v>
      </c>
      <c r="G37" s="323"/>
      <c r="H37" s="324">
        <f t="shared" si="21"/>
        <v>12</v>
      </c>
      <c r="I37" s="325">
        <f t="shared" si="22"/>
        <v>0.0035464891975308644</v>
      </c>
      <c r="J37" s="326"/>
      <c r="K37" s="477">
        <v>15</v>
      </c>
      <c r="L37" s="326"/>
      <c r="M37" s="326"/>
      <c r="N37" s="477"/>
      <c r="O37" s="326">
        <v>24</v>
      </c>
      <c r="P37" s="328"/>
      <c r="Q37" s="328"/>
      <c r="R37" s="328" t="s">
        <v>145</v>
      </c>
      <c r="S37" s="329" t="s">
        <v>72</v>
      </c>
      <c r="T37" s="329">
        <v>1986</v>
      </c>
      <c r="U37" s="481" t="str">
        <f t="shared" si="23"/>
        <v>K16</v>
      </c>
      <c r="V37" s="483" t="s">
        <v>131</v>
      </c>
      <c r="W37" s="549"/>
      <c r="X37" s="334"/>
      <c r="Y37" s="335"/>
      <c r="Z37" s="550">
        <v>0.020625</v>
      </c>
      <c r="AA37" s="334">
        <v>6</v>
      </c>
      <c r="AB37" s="335">
        <f>Z37/AA37</f>
        <v>0.0034375</v>
      </c>
      <c r="AC37" s="337"/>
      <c r="AD37" s="334"/>
      <c r="AE37" s="335"/>
      <c r="AF37" s="338"/>
      <c r="AG37" s="334"/>
      <c r="AH37" s="335"/>
      <c r="AI37" s="337"/>
      <c r="AJ37" s="334"/>
      <c r="AK37" s="335"/>
      <c r="AL37" s="551">
        <v>0.02193287037037037</v>
      </c>
      <c r="AM37" s="334">
        <v>6</v>
      </c>
      <c r="AN37" s="335">
        <f>AL37/AM37</f>
        <v>0.0036554783950617283</v>
      </c>
      <c r="AO37" s="552"/>
      <c r="AP37" s="340"/>
      <c r="AQ37" s="335" t="e">
        <f t="shared" si="15"/>
        <v>#DIV/0!</v>
      </c>
      <c r="AR37" s="551"/>
      <c r="AS37" s="341"/>
      <c r="AT37" s="335" t="e">
        <f t="shared" si="16"/>
        <v>#DIV/0!</v>
      </c>
      <c r="AU37" s="342">
        <v>1</v>
      </c>
      <c r="AV37" s="352"/>
      <c r="AW37" s="353"/>
      <c r="AX37" s="352"/>
      <c r="AY37" s="354"/>
      <c r="AZ37" s="559">
        <f t="shared" si="24"/>
        <v>23</v>
      </c>
      <c r="BA37" s="560" t="b">
        <f t="shared" si="25"/>
        <v>0</v>
      </c>
      <c r="BB37" s="558" t="str">
        <f t="shared" si="26"/>
        <v>K16</v>
      </c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</row>
    <row r="38" spans="1:54" ht="11.25" customHeight="1" thickBot="1">
      <c r="A38" s="432">
        <f t="shared" si="17"/>
        <v>35</v>
      </c>
      <c r="B38" s="274">
        <v>35</v>
      </c>
      <c r="C38" s="180">
        <v>38</v>
      </c>
      <c r="D38" s="136" t="s">
        <v>115</v>
      </c>
      <c r="E38" s="95">
        <f t="shared" si="20"/>
        <v>0.048449074074074075</v>
      </c>
      <c r="F38" s="96">
        <f t="shared" si="18"/>
      </c>
      <c r="G38" s="96"/>
      <c r="H38" s="97">
        <f t="shared" si="21"/>
        <v>12</v>
      </c>
      <c r="I38" s="98">
        <f t="shared" si="22"/>
        <v>0.004037422839506173</v>
      </c>
      <c r="J38" s="166">
        <v>20</v>
      </c>
      <c r="K38" s="135"/>
      <c r="L38" s="136">
        <v>27</v>
      </c>
      <c r="M38" s="136"/>
      <c r="N38" s="135"/>
      <c r="O38" s="136"/>
      <c r="P38" s="137"/>
      <c r="Q38" s="137"/>
      <c r="R38" s="168" t="s">
        <v>145</v>
      </c>
      <c r="S38" s="169" t="s">
        <v>58</v>
      </c>
      <c r="T38" s="138">
        <v>1975</v>
      </c>
      <c r="U38" s="139" t="str">
        <f t="shared" si="23"/>
        <v>M30</v>
      </c>
      <c r="V38" s="140" t="s">
        <v>71</v>
      </c>
      <c r="W38" s="153">
        <v>0.023483796296296298</v>
      </c>
      <c r="X38" s="172">
        <v>6</v>
      </c>
      <c r="Y38" s="159">
        <f>W38/X38</f>
        <v>0.003913966049382716</v>
      </c>
      <c r="Z38" s="156"/>
      <c r="AA38" s="172"/>
      <c r="AB38" s="159"/>
      <c r="AC38" s="121">
        <v>0.02496527777777778</v>
      </c>
      <c r="AD38" s="172">
        <v>6</v>
      </c>
      <c r="AE38" s="159">
        <f>AC38/AD38</f>
        <v>0.00416087962962963</v>
      </c>
      <c r="AF38" s="173"/>
      <c r="AG38" s="172"/>
      <c r="AH38" s="159"/>
      <c r="AI38" s="121"/>
      <c r="AJ38" s="172"/>
      <c r="AK38" s="159"/>
      <c r="AL38" s="122"/>
      <c r="AM38" s="172"/>
      <c r="AN38" s="159"/>
      <c r="AO38" s="469"/>
      <c r="AP38" s="174"/>
      <c r="AQ38" s="159" t="e">
        <f t="shared" si="15"/>
        <v>#DIV/0!</v>
      </c>
      <c r="AR38" s="181"/>
      <c r="AS38" s="175"/>
      <c r="AT38" s="159" t="e">
        <f t="shared" si="16"/>
        <v>#DIV/0!</v>
      </c>
      <c r="AU38" s="114">
        <v>1</v>
      </c>
      <c r="AV38" s="182"/>
      <c r="AW38" s="183"/>
      <c r="AX38" s="182"/>
      <c r="AY38" s="184"/>
      <c r="AZ38" s="216">
        <f t="shared" si="24"/>
        <v>34</v>
      </c>
      <c r="BA38" s="216" t="str">
        <f t="shared" si="25"/>
        <v>M30</v>
      </c>
      <c r="BB38" s="216" t="b">
        <f t="shared" si="26"/>
        <v>0</v>
      </c>
    </row>
    <row r="39" spans="1:54" ht="11.25" customHeight="1">
      <c r="A39" s="164">
        <f t="shared" si="17"/>
        <v>36</v>
      </c>
      <c r="B39" s="274">
        <v>36</v>
      </c>
      <c r="C39" s="180">
        <v>58</v>
      </c>
      <c r="D39" s="136" t="s">
        <v>142</v>
      </c>
      <c r="E39" s="95">
        <f t="shared" si="20"/>
        <v>0.014710648148148148</v>
      </c>
      <c r="F39" s="96">
        <f t="shared" si="18"/>
        <v>0.0016550925925925917</v>
      </c>
      <c r="G39" s="96"/>
      <c r="H39" s="97">
        <f t="shared" si="21"/>
        <v>6</v>
      </c>
      <c r="I39" s="98">
        <f t="shared" si="22"/>
        <v>0.0024517746913580245</v>
      </c>
      <c r="J39" s="166"/>
      <c r="K39" s="135">
        <v>1</v>
      </c>
      <c r="L39" s="136"/>
      <c r="M39" s="136"/>
      <c r="N39" s="135"/>
      <c r="O39" s="136"/>
      <c r="P39" s="137"/>
      <c r="Q39" s="137"/>
      <c r="R39" s="168" t="s">
        <v>145</v>
      </c>
      <c r="S39" s="169" t="s">
        <v>58</v>
      </c>
      <c r="T39" s="138">
        <v>1985</v>
      </c>
      <c r="U39" s="139" t="str">
        <f t="shared" si="23"/>
        <v>M20</v>
      </c>
      <c r="V39" s="140" t="s">
        <v>69</v>
      </c>
      <c r="W39" s="153"/>
      <c r="X39" s="172"/>
      <c r="Y39" s="159"/>
      <c r="Z39" s="156">
        <v>0.014710648148148148</v>
      </c>
      <c r="AA39" s="172">
        <v>6</v>
      </c>
      <c r="AB39" s="159">
        <f>Z39/AA39</f>
        <v>0.0024517746913580245</v>
      </c>
      <c r="AC39" s="121"/>
      <c r="AD39" s="172"/>
      <c r="AE39" s="159"/>
      <c r="AF39" s="173"/>
      <c r="AG39" s="172"/>
      <c r="AH39" s="159"/>
      <c r="AI39" s="121"/>
      <c r="AJ39" s="172"/>
      <c r="AK39" s="159"/>
      <c r="AL39" s="122"/>
      <c r="AM39" s="172"/>
      <c r="AN39" s="159"/>
      <c r="AO39" s="311"/>
      <c r="AP39" s="174"/>
      <c r="AQ39" s="159" t="e">
        <f t="shared" si="15"/>
        <v>#DIV/0!</v>
      </c>
      <c r="AR39" s="122"/>
      <c r="AS39" s="175"/>
      <c r="AT39" s="159" t="e">
        <f t="shared" si="16"/>
        <v>#DIV/0!</v>
      </c>
      <c r="AU39" s="114">
        <v>1</v>
      </c>
      <c r="AV39" s="176"/>
      <c r="AW39" s="177"/>
      <c r="AX39" s="176"/>
      <c r="AY39" s="178"/>
      <c r="AZ39" s="230">
        <f t="shared" si="24"/>
        <v>24</v>
      </c>
      <c r="BA39" s="231" t="str">
        <f t="shared" si="25"/>
        <v>M20</v>
      </c>
      <c r="BB39" s="216" t="b">
        <f t="shared" si="26"/>
        <v>0</v>
      </c>
    </row>
    <row r="40" spans="1:54" ht="11.25" customHeight="1">
      <c r="A40" s="164">
        <f t="shared" si="17"/>
        <v>37</v>
      </c>
      <c r="B40" s="274">
        <v>37</v>
      </c>
      <c r="C40" s="180">
        <v>101</v>
      </c>
      <c r="D40" s="136" t="s">
        <v>228</v>
      </c>
      <c r="E40" s="95">
        <f t="shared" si="20"/>
        <v>0.01636574074074074</v>
      </c>
      <c r="F40" s="96">
        <f t="shared" si="18"/>
        <v>0.0008912037037037066</v>
      </c>
      <c r="G40" s="96"/>
      <c r="H40" s="97">
        <f t="shared" si="21"/>
        <v>6</v>
      </c>
      <c r="I40" s="98">
        <f t="shared" si="22"/>
        <v>0.0027276234567901233</v>
      </c>
      <c r="J40" s="166"/>
      <c r="K40" s="135"/>
      <c r="L40" s="136"/>
      <c r="M40" s="136"/>
      <c r="N40" s="135">
        <v>3</v>
      </c>
      <c r="O40" s="136"/>
      <c r="P40" s="137"/>
      <c r="Q40" s="137"/>
      <c r="R40" s="168" t="s">
        <v>145</v>
      </c>
      <c r="S40" s="169" t="s">
        <v>58</v>
      </c>
      <c r="T40" s="138">
        <v>1962</v>
      </c>
      <c r="U40" s="139" t="str">
        <f t="shared" si="23"/>
        <v>M40</v>
      </c>
      <c r="V40" s="140" t="s">
        <v>229</v>
      </c>
      <c r="W40" s="153"/>
      <c r="X40" s="172"/>
      <c r="Y40" s="159"/>
      <c r="Z40" s="156"/>
      <c r="AA40" s="172"/>
      <c r="AB40" s="159"/>
      <c r="AC40" s="121"/>
      <c r="AD40" s="172"/>
      <c r="AE40" s="159"/>
      <c r="AF40" s="173"/>
      <c r="AG40" s="172"/>
      <c r="AH40" s="159"/>
      <c r="AI40" s="121">
        <v>0.01636574074074074</v>
      </c>
      <c r="AJ40" s="172">
        <v>6</v>
      </c>
      <c r="AK40" s="159">
        <f>AI40/AJ40</f>
        <v>0.0027276234567901233</v>
      </c>
      <c r="AL40" s="122"/>
      <c r="AM40" s="172"/>
      <c r="AN40" s="159"/>
      <c r="AO40" s="311"/>
      <c r="AP40" s="174"/>
      <c r="AQ40" s="159" t="e">
        <f t="shared" si="15"/>
        <v>#DIV/0!</v>
      </c>
      <c r="AR40" s="122"/>
      <c r="AS40" s="175"/>
      <c r="AT40" s="159" t="e">
        <f t="shared" si="16"/>
        <v>#DIV/0!</v>
      </c>
      <c r="AU40" s="247">
        <v>1</v>
      </c>
      <c r="AV40" s="176"/>
      <c r="AW40" s="177"/>
      <c r="AX40" s="176"/>
      <c r="AY40" s="178"/>
      <c r="AZ40" s="216">
        <f t="shared" si="24"/>
        <v>47</v>
      </c>
      <c r="BA40" s="216" t="str">
        <f t="shared" si="25"/>
        <v>M40</v>
      </c>
      <c r="BB40" s="216" t="b">
        <f t="shared" si="26"/>
        <v>0</v>
      </c>
    </row>
    <row r="41" spans="1:54" ht="11.25" customHeight="1">
      <c r="A41" s="164">
        <f t="shared" si="17"/>
        <v>38</v>
      </c>
      <c r="B41" s="274">
        <v>38</v>
      </c>
      <c r="C41" s="180">
        <v>57</v>
      </c>
      <c r="D41" s="136" t="s">
        <v>141</v>
      </c>
      <c r="E41" s="95">
        <f t="shared" si="20"/>
        <v>0.017256944444444446</v>
      </c>
      <c r="F41" s="96">
        <f t="shared" si="18"/>
        <v>0.00016203703703703345</v>
      </c>
      <c r="G41" s="96"/>
      <c r="H41" s="97">
        <f t="shared" si="21"/>
        <v>6</v>
      </c>
      <c r="I41" s="98">
        <f t="shared" si="22"/>
        <v>0.0028761574074074076</v>
      </c>
      <c r="J41" s="166"/>
      <c r="K41" s="135">
        <v>5</v>
      </c>
      <c r="L41" s="136"/>
      <c r="M41" s="136"/>
      <c r="N41" s="135"/>
      <c r="O41" s="136"/>
      <c r="P41" s="137"/>
      <c r="Q41" s="137"/>
      <c r="R41" s="168" t="s">
        <v>145</v>
      </c>
      <c r="S41" s="169" t="s">
        <v>58</v>
      </c>
      <c r="T41" s="138">
        <v>1955</v>
      </c>
      <c r="U41" s="139" t="str">
        <f t="shared" si="23"/>
        <v>M50</v>
      </c>
      <c r="V41" s="140" t="s">
        <v>69</v>
      </c>
      <c r="W41" s="153"/>
      <c r="X41" s="172"/>
      <c r="Y41" s="159"/>
      <c r="Z41" s="156">
        <v>0.017256944444444446</v>
      </c>
      <c r="AA41" s="172">
        <v>6</v>
      </c>
      <c r="AB41" s="159">
        <f>Z41/AA41</f>
        <v>0.0028761574074074076</v>
      </c>
      <c r="AC41" s="121"/>
      <c r="AD41" s="172"/>
      <c r="AE41" s="159"/>
      <c r="AF41" s="173"/>
      <c r="AG41" s="172"/>
      <c r="AH41" s="159"/>
      <c r="AI41" s="121"/>
      <c r="AJ41" s="172"/>
      <c r="AK41" s="159"/>
      <c r="AL41" s="122"/>
      <c r="AM41" s="172"/>
      <c r="AN41" s="159"/>
      <c r="AO41" s="311"/>
      <c r="AP41" s="174"/>
      <c r="AQ41" s="159" t="e">
        <f t="shared" si="15"/>
        <v>#DIV/0!</v>
      </c>
      <c r="AR41" s="122"/>
      <c r="AS41" s="175"/>
      <c r="AT41" s="159" t="e">
        <f t="shared" si="16"/>
        <v>#DIV/0!</v>
      </c>
      <c r="AU41" s="114">
        <v>1</v>
      </c>
      <c r="AV41" s="176"/>
      <c r="AW41" s="177"/>
      <c r="AX41" s="176"/>
      <c r="AY41" s="178"/>
      <c r="AZ41" s="230">
        <f t="shared" si="24"/>
        <v>54</v>
      </c>
      <c r="BA41" s="231" t="str">
        <f t="shared" si="25"/>
        <v>M50</v>
      </c>
      <c r="BB41" s="216" t="b">
        <f t="shared" si="26"/>
        <v>0</v>
      </c>
    </row>
    <row r="42" spans="1:54" ht="11.25" customHeight="1">
      <c r="A42" s="164">
        <f t="shared" si="17"/>
        <v>39</v>
      </c>
      <c r="B42" s="274">
        <v>39</v>
      </c>
      <c r="C42" s="180">
        <v>28</v>
      </c>
      <c r="D42" s="136" t="s">
        <v>103</v>
      </c>
      <c r="E42" s="95">
        <f t="shared" si="20"/>
        <v>0.01741898148148148</v>
      </c>
      <c r="F42" s="96">
        <f t="shared" si="18"/>
        <v>0.0011689814814814826</v>
      </c>
      <c r="G42" s="96"/>
      <c r="H42" s="97">
        <f t="shared" si="21"/>
        <v>6</v>
      </c>
      <c r="I42" s="98">
        <f t="shared" si="22"/>
        <v>0.0029031635802469133</v>
      </c>
      <c r="J42" s="166">
        <v>3</v>
      </c>
      <c r="K42" s="135"/>
      <c r="L42" s="136"/>
      <c r="M42" s="136"/>
      <c r="N42" s="135"/>
      <c r="O42" s="136"/>
      <c r="P42" s="137"/>
      <c r="Q42" s="137"/>
      <c r="R42" s="168" t="s">
        <v>145</v>
      </c>
      <c r="S42" s="169" t="s">
        <v>58</v>
      </c>
      <c r="T42" s="138">
        <v>1979</v>
      </c>
      <c r="U42" s="139" t="str">
        <f t="shared" si="23"/>
        <v>M30</v>
      </c>
      <c r="V42" s="140" t="s">
        <v>71</v>
      </c>
      <c r="W42" s="153">
        <v>0.01741898148148148</v>
      </c>
      <c r="X42" s="172">
        <v>6</v>
      </c>
      <c r="Y42" s="159">
        <f>W42/X42</f>
        <v>0.0029031635802469133</v>
      </c>
      <c r="Z42" s="156"/>
      <c r="AA42" s="172"/>
      <c r="AB42" s="159"/>
      <c r="AC42" s="121"/>
      <c r="AD42" s="172"/>
      <c r="AE42" s="159"/>
      <c r="AF42" s="173"/>
      <c r="AG42" s="172"/>
      <c r="AH42" s="159"/>
      <c r="AI42" s="121"/>
      <c r="AJ42" s="172"/>
      <c r="AK42" s="159"/>
      <c r="AL42" s="122"/>
      <c r="AM42" s="172"/>
      <c r="AN42" s="159"/>
      <c r="AO42" s="469"/>
      <c r="AP42" s="174"/>
      <c r="AQ42" s="159" t="e">
        <f t="shared" si="15"/>
        <v>#DIV/0!</v>
      </c>
      <c r="AR42" s="181"/>
      <c r="AS42" s="175"/>
      <c r="AT42" s="159" t="e">
        <f t="shared" si="16"/>
        <v>#DIV/0!</v>
      </c>
      <c r="AU42" s="247">
        <v>1</v>
      </c>
      <c r="AV42" s="182"/>
      <c r="AW42" s="183"/>
      <c r="AX42" s="182"/>
      <c r="AY42" s="184"/>
      <c r="AZ42" s="230">
        <f t="shared" si="24"/>
        <v>30</v>
      </c>
      <c r="BA42" s="231" t="str">
        <f t="shared" si="25"/>
        <v>M30</v>
      </c>
      <c r="BB42" s="216" t="b">
        <f t="shared" si="26"/>
        <v>0</v>
      </c>
    </row>
    <row r="43" spans="1:54" ht="11.25" customHeight="1">
      <c r="A43" s="164">
        <f t="shared" si="17"/>
        <v>40</v>
      </c>
      <c r="B43" s="274">
        <v>40</v>
      </c>
      <c r="C43" s="180">
        <v>91</v>
      </c>
      <c r="D43" s="136" t="s">
        <v>216</v>
      </c>
      <c r="E43" s="95">
        <f t="shared" si="20"/>
        <v>0.018587962962962962</v>
      </c>
      <c r="F43" s="96">
        <f t="shared" si="18"/>
        <v>0.0008449074074074088</v>
      </c>
      <c r="G43" s="96"/>
      <c r="H43" s="97">
        <f t="shared" si="21"/>
        <v>6</v>
      </c>
      <c r="I43" s="98">
        <f t="shared" si="22"/>
        <v>0.0030979938271604936</v>
      </c>
      <c r="J43" s="166"/>
      <c r="K43" s="135"/>
      <c r="L43" s="136"/>
      <c r="M43" s="136"/>
      <c r="N43" s="135">
        <v>7</v>
      </c>
      <c r="O43" s="136"/>
      <c r="P43" s="137"/>
      <c r="Q43" s="137"/>
      <c r="R43" s="168" t="s">
        <v>145</v>
      </c>
      <c r="S43" s="169" t="s">
        <v>58</v>
      </c>
      <c r="T43" s="138">
        <v>1958</v>
      </c>
      <c r="U43" s="139" t="str">
        <f t="shared" si="23"/>
        <v>M50</v>
      </c>
      <c r="V43" s="140" t="s">
        <v>69</v>
      </c>
      <c r="W43" s="153"/>
      <c r="X43" s="172"/>
      <c r="Y43" s="159"/>
      <c r="Z43" s="156"/>
      <c r="AA43" s="172"/>
      <c r="AB43" s="159"/>
      <c r="AC43" s="121"/>
      <c r="AD43" s="172"/>
      <c r="AE43" s="159"/>
      <c r="AF43" s="173"/>
      <c r="AG43" s="172"/>
      <c r="AH43" s="159"/>
      <c r="AI43" s="121">
        <v>0.018587962962962962</v>
      </c>
      <c r="AJ43" s="172">
        <v>6</v>
      </c>
      <c r="AK43" s="159">
        <f>AI43/AJ43</f>
        <v>0.0030979938271604936</v>
      </c>
      <c r="AL43" s="122"/>
      <c r="AM43" s="172"/>
      <c r="AN43" s="159"/>
      <c r="AO43" s="311"/>
      <c r="AP43" s="174"/>
      <c r="AQ43" s="159" t="e">
        <f t="shared" si="15"/>
        <v>#DIV/0!</v>
      </c>
      <c r="AR43" s="122"/>
      <c r="AS43" s="175"/>
      <c r="AT43" s="159" t="e">
        <f t="shared" si="16"/>
        <v>#DIV/0!</v>
      </c>
      <c r="AU43" s="114">
        <v>1</v>
      </c>
      <c r="AV43" s="176"/>
      <c r="AW43" s="177"/>
      <c r="AX43" s="176"/>
      <c r="AY43" s="178"/>
      <c r="AZ43" s="216">
        <f t="shared" si="24"/>
        <v>51</v>
      </c>
      <c r="BA43" s="216" t="str">
        <f t="shared" si="25"/>
        <v>M50</v>
      </c>
      <c r="BB43" s="216" t="b">
        <f t="shared" si="26"/>
        <v>0</v>
      </c>
    </row>
    <row r="44" spans="1:54" ht="11.25" customHeight="1">
      <c r="A44" s="164">
        <f t="shared" si="17"/>
        <v>41</v>
      </c>
      <c r="B44" s="274">
        <v>41</v>
      </c>
      <c r="C44" s="180">
        <v>100</v>
      </c>
      <c r="D44" s="136" t="s">
        <v>227</v>
      </c>
      <c r="E44" s="95">
        <f t="shared" si="20"/>
        <v>0.01943287037037037</v>
      </c>
      <c r="F44" s="96">
        <f t="shared" si="18"/>
        <v>0.00024305555555555539</v>
      </c>
      <c r="G44" s="96"/>
      <c r="H44" s="97">
        <f t="shared" si="21"/>
        <v>6</v>
      </c>
      <c r="I44" s="98">
        <f t="shared" si="22"/>
        <v>0.003238811728395062</v>
      </c>
      <c r="J44" s="166"/>
      <c r="K44" s="135"/>
      <c r="L44" s="136"/>
      <c r="M44" s="136"/>
      <c r="N44" s="135">
        <v>14</v>
      </c>
      <c r="O44" s="136"/>
      <c r="P44" s="137"/>
      <c r="Q44" s="137"/>
      <c r="R44" s="168" t="s">
        <v>145</v>
      </c>
      <c r="S44" s="169" t="s">
        <v>58</v>
      </c>
      <c r="T44" s="138">
        <v>1973</v>
      </c>
      <c r="U44" s="139" t="str">
        <f t="shared" si="23"/>
        <v>M30</v>
      </c>
      <c r="V44" s="140" t="s">
        <v>69</v>
      </c>
      <c r="W44" s="153"/>
      <c r="X44" s="172"/>
      <c r="Y44" s="159"/>
      <c r="Z44" s="156"/>
      <c r="AA44" s="172"/>
      <c r="AB44" s="159"/>
      <c r="AC44" s="121"/>
      <c r="AD44" s="172"/>
      <c r="AE44" s="159"/>
      <c r="AF44" s="173"/>
      <c r="AG44" s="172"/>
      <c r="AH44" s="159"/>
      <c r="AI44" s="121">
        <v>0.01943287037037037</v>
      </c>
      <c r="AJ44" s="172">
        <v>6</v>
      </c>
      <c r="AK44" s="159">
        <f>AI44/AJ44</f>
        <v>0.003238811728395062</v>
      </c>
      <c r="AL44" s="122"/>
      <c r="AM44" s="172"/>
      <c r="AN44" s="159"/>
      <c r="AO44" s="311"/>
      <c r="AP44" s="174"/>
      <c r="AQ44" s="159" t="e">
        <f t="shared" si="15"/>
        <v>#DIV/0!</v>
      </c>
      <c r="AR44" s="122"/>
      <c r="AS44" s="175"/>
      <c r="AT44" s="159" t="e">
        <f t="shared" si="16"/>
        <v>#DIV/0!</v>
      </c>
      <c r="AU44" s="114">
        <v>1</v>
      </c>
      <c r="AV44" s="176"/>
      <c r="AW44" s="177"/>
      <c r="AX44" s="176"/>
      <c r="AY44" s="178"/>
      <c r="AZ44" s="216">
        <f t="shared" si="24"/>
        <v>36</v>
      </c>
      <c r="BA44" s="216" t="str">
        <f t="shared" si="25"/>
        <v>M30</v>
      </c>
      <c r="BB44" s="216" t="b">
        <f t="shared" si="26"/>
        <v>0</v>
      </c>
    </row>
    <row r="45" spans="1:54" ht="11.25" customHeight="1">
      <c r="A45" s="164">
        <f t="shared" si="17"/>
        <v>42</v>
      </c>
      <c r="B45" s="274">
        <v>42</v>
      </c>
      <c r="C45" s="180">
        <v>67</v>
      </c>
      <c r="D45" s="136" t="s">
        <v>175</v>
      </c>
      <c r="E45" s="95">
        <f t="shared" si="20"/>
        <v>0.019675925925925927</v>
      </c>
      <c r="F45" s="96">
        <f t="shared" si="18"/>
        <v>0.0005208333333333315</v>
      </c>
      <c r="G45" s="96"/>
      <c r="H45" s="97">
        <f t="shared" si="21"/>
        <v>6</v>
      </c>
      <c r="I45" s="98">
        <f t="shared" si="22"/>
        <v>0.0032793209876543212</v>
      </c>
      <c r="J45" s="166"/>
      <c r="K45" s="135"/>
      <c r="L45" s="136">
        <v>13</v>
      </c>
      <c r="M45" s="136"/>
      <c r="N45" s="135"/>
      <c r="O45" s="136"/>
      <c r="P45" s="137"/>
      <c r="Q45" s="137"/>
      <c r="R45" s="168" t="s">
        <v>145</v>
      </c>
      <c r="S45" s="169" t="s">
        <v>58</v>
      </c>
      <c r="T45" s="138">
        <v>1960</v>
      </c>
      <c r="U45" s="139" t="str">
        <f t="shared" si="23"/>
        <v>M40</v>
      </c>
      <c r="V45" s="140" t="s">
        <v>69</v>
      </c>
      <c r="W45" s="153"/>
      <c r="X45" s="172"/>
      <c r="Y45" s="159"/>
      <c r="Z45" s="156"/>
      <c r="AA45" s="172"/>
      <c r="AB45" s="159"/>
      <c r="AC45" s="124">
        <v>0.019675925925925927</v>
      </c>
      <c r="AD45" s="172">
        <v>6</v>
      </c>
      <c r="AE45" s="159">
        <f>AC45/AD45</f>
        <v>0.0032793209876543212</v>
      </c>
      <c r="AF45" s="187"/>
      <c r="AG45" s="172"/>
      <c r="AH45" s="159"/>
      <c r="AI45" s="124"/>
      <c r="AJ45" s="141"/>
      <c r="AK45" s="159"/>
      <c r="AL45" s="122"/>
      <c r="AM45" s="172"/>
      <c r="AN45" s="159"/>
      <c r="AO45" s="188"/>
      <c r="AP45" s="174"/>
      <c r="AQ45" s="142" t="e">
        <f t="shared" si="15"/>
        <v>#DIV/0!</v>
      </c>
      <c r="AR45" s="122"/>
      <c r="AS45" s="189"/>
      <c r="AT45" s="159" t="e">
        <f t="shared" si="16"/>
        <v>#DIV/0!</v>
      </c>
      <c r="AU45" s="422">
        <v>1</v>
      </c>
      <c r="AV45" s="176"/>
      <c r="AW45" s="177"/>
      <c r="AX45" s="176"/>
      <c r="AY45" s="178"/>
      <c r="AZ45" s="230">
        <f t="shared" si="24"/>
        <v>49</v>
      </c>
      <c r="BA45" s="231" t="str">
        <f t="shared" si="25"/>
        <v>M40</v>
      </c>
      <c r="BB45" s="216" t="b">
        <f t="shared" si="26"/>
        <v>0</v>
      </c>
    </row>
    <row r="46" spans="1:54" ht="11.25" customHeight="1">
      <c r="A46" s="164">
        <f t="shared" si="17"/>
        <v>43</v>
      </c>
      <c r="B46" s="274">
        <v>43</v>
      </c>
      <c r="C46" s="165">
        <v>93</v>
      </c>
      <c r="D46" s="166" t="s">
        <v>219</v>
      </c>
      <c r="E46" s="95">
        <f t="shared" si="20"/>
        <v>0.020196759259259258</v>
      </c>
      <c r="F46" s="96">
        <f t="shared" si="18"/>
        <v>0.0002546296296296324</v>
      </c>
      <c r="G46" s="96"/>
      <c r="H46" s="97">
        <f t="shared" si="21"/>
        <v>6</v>
      </c>
      <c r="I46" s="98">
        <f t="shared" si="22"/>
        <v>0.0033661265432098765</v>
      </c>
      <c r="J46" s="166"/>
      <c r="K46" s="167"/>
      <c r="L46" s="166"/>
      <c r="M46" s="166"/>
      <c r="N46" s="167">
        <v>17</v>
      </c>
      <c r="O46" s="166"/>
      <c r="P46" s="168"/>
      <c r="Q46" s="137"/>
      <c r="R46" s="168" t="s">
        <v>145</v>
      </c>
      <c r="S46" s="169" t="s">
        <v>58</v>
      </c>
      <c r="T46" s="169">
        <v>1951</v>
      </c>
      <c r="U46" s="170" t="str">
        <f t="shared" si="23"/>
        <v>M50</v>
      </c>
      <c r="V46" s="171" t="s">
        <v>218</v>
      </c>
      <c r="W46" s="314"/>
      <c r="X46" s="172"/>
      <c r="Y46" s="159"/>
      <c r="Z46" s="313"/>
      <c r="AA46" s="172"/>
      <c r="AB46" s="159"/>
      <c r="AC46" s="121"/>
      <c r="AD46" s="172"/>
      <c r="AE46" s="159"/>
      <c r="AF46" s="173"/>
      <c r="AG46" s="172"/>
      <c r="AH46" s="159"/>
      <c r="AI46" s="121">
        <v>0.020196759259259258</v>
      </c>
      <c r="AJ46" s="172">
        <v>6</v>
      </c>
      <c r="AK46" s="159">
        <f>AI46/AJ46</f>
        <v>0.0033661265432098765</v>
      </c>
      <c r="AL46" s="518"/>
      <c r="AM46" s="172"/>
      <c r="AN46" s="159"/>
      <c r="AO46" s="500"/>
      <c r="AP46" s="174"/>
      <c r="AQ46" s="464" t="e">
        <f t="shared" si="15"/>
        <v>#DIV/0!</v>
      </c>
      <c r="AR46" s="122"/>
      <c r="AS46" s="186"/>
      <c r="AT46" s="159" t="e">
        <f t="shared" si="16"/>
        <v>#DIV/0!</v>
      </c>
      <c r="AU46" s="315">
        <v>1</v>
      </c>
      <c r="AV46" s="316"/>
      <c r="AW46" s="317"/>
      <c r="AX46" s="316"/>
      <c r="AY46" s="318"/>
      <c r="AZ46" s="216">
        <f t="shared" si="24"/>
        <v>58</v>
      </c>
      <c r="BA46" s="216" t="str">
        <f t="shared" si="25"/>
        <v>M50</v>
      </c>
      <c r="BB46" s="216" t="b">
        <f t="shared" si="26"/>
        <v>0</v>
      </c>
    </row>
    <row r="47" spans="1:54" ht="11.25" customHeight="1">
      <c r="A47" s="164">
        <f t="shared" si="17"/>
        <v>44</v>
      </c>
      <c r="B47" s="563">
        <v>44</v>
      </c>
      <c r="C47" s="329">
        <v>109</v>
      </c>
      <c r="D47" s="326" t="s">
        <v>243</v>
      </c>
      <c r="E47" s="322">
        <f t="shared" si="20"/>
        <v>0.02045138888888889</v>
      </c>
      <c r="F47" s="323">
        <f t="shared" si="18"/>
        <v>0.0007175925925925926</v>
      </c>
      <c r="G47" s="323"/>
      <c r="H47" s="324">
        <f t="shared" si="21"/>
        <v>6</v>
      </c>
      <c r="I47" s="325">
        <f t="shared" si="22"/>
        <v>0.0034085648148148152</v>
      </c>
      <c r="J47" s="326"/>
      <c r="K47" s="477"/>
      <c r="L47" s="326"/>
      <c r="M47" s="326"/>
      <c r="N47" s="477"/>
      <c r="O47" s="326">
        <v>13</v>
      </c>
      <c r="P47" s="328"/>
      <c r="Q47" s="328"/>
      <c r="R47" s="328" t="s">
        <v>145</v>
      </c>
      <c r="S47" s="329" t="s">
        <v>72</v>
      </c>
      <c r="T47" s="329">
        <v>1971</v>
      </c>
      <c r="U47" s="481" t="str">
        <f t="shared" si="23"/>
        <v>K36</v>
      </c>
      <c r="V47" s="483" t="s">
        <v>69</v>
      </c>
      <c r="W47" s="566"/>
      <c r="X47" s="526"/>
      <c r="Y47" s="513"/>
      <c r="Z47" s="564"/>
      <c r="AA47" s="526"/>
      <c r="AB47" s="513"/>
      <c r="AC47" s="531"/>
      <c r="AD47" s="526"/>
      <c r="AE47" s="513"/>
      <c r="AF47" s="533"/>
      <c r="AG47" s="526"/>
      <c r="AH47" s="513"/>
      <c r="AI47" s="531"/>
      <c r="AJ47" s="526"/>
      <c r="AK47" s="513"/>
      <c r="AL47" s="567">
        <v>0.02045138888888889</v>
      </c>
      <c r="AM47" s="334">
        <v>6</v>
      </c>
      <c r="AN47" s="335">
        <f>AL47/AM47</f>
        <v>0.0034085648148148152</v>
      </c>
      <c r="AO47" s="568"/>
      <c r="AP47" s="340"/>
      <c r="AQ47" s="569" t="e">
        <f t="shared" si="15"/>
        <v>#DIV/0!</v>
      </c>
      <c r="AR47" s="551"/>
      <c r="AS47" s="570"/>
      <c r="AT47" s="335" t="e">
        <f t="shared" si="16"/>
        <v>#DIV/0!</v>
      </c>
      <c r="AU47" s="342">
        <v>1</v>
      </c>
      <c r="AV47" s="352"/>
      <c r="AW47" s="353"/>
      <c r="AX47" s="352"/>
      <c r="AY47" s="354"/>
      <c r="AZ47" s="558">
        <f t="shared" si="24"/>
        <v>38</v>
      </c>
      <c r="BA47" s="558" t="b">
        <f t="shared" si="25"/>
        <v>0</v>
      </c>
      <c r="BB47" s="558" t="str">
        <f t="shared" si="26"/>
        <v>K36</v>
      </c>
    </row>
    <row r="48" spans="1:54" ht="11.25" customHeight="1">
      <c r="A48" s="164">
        <f t="shared" si="17"/>
        <v>45</v>
      </c>
      <c r="B48" s="274">
        <v>45</v>
      </c>
      <c r="C48" s="475">
        <v>104</v>
      </c>
      <c r="D48" s="476" t="s">
        <v>237</v>
      </c>
      <c r="E48" s="95">
        <f t="shared" si="20"/>
        <v>0.021168981481481483</v>
      </c>
      <c r="F48" s="96">
        <f t="shared" si="18"/>
        <v>5.787037037037132E-05</v>
      </c>
      <c r="G48" s="96"/>
      <c r="H48" s="97">
        <f t="shared" si="21"/>
        <v>6</v>
      </c>
      <c r="I48" s="98">
        <f t="shared" si="22"/>
        <v>0.003528163580246914</v>
      </c>
      <c r="J48" s="476"/>
      <c r="K48" s="478"/>
      <c r="L48" s="476"/>
      <c r="M48" s="476"/>
      <c r="N48" s="478"/>
      <c r="O48" s="476">
        <v>17</v>
      </c>
      <c r="P48" s="479"/>
      <c r="Q48" s="479"/>
      <c r="R48" s="479" t="s">
        <v>145</v>
      </c>
      <c r="S48" s="480" t="s">
        <v>58</v>
      </c>
      <c r="T48" s="480">
        <v>1996</v>
      </c>
      <c r="U48" s="482" t="str">
        <f t="shared" si="23"/>
        <v>M16</v>
      </c>
      <c r="V48" s="484" t="s">
        <v>235</v>
      </c>
      <c r="W48" s="525"/>
      <c r="X48" s="527"/>
      <c r="Y48" s="528"/>
      <c r="Z48" s="529"/>
      <c r="AA48" s="527"/>
      <c r="AB48" s="513"/>
      <c r="AC48" s="532"/>
      <c r="AD48" s="527"/>
      <c r="AE48" s="513"/>
      <c r="AF48" s="535"/>
      <c r="AG48" s="527"/>
      <c r="AH48" s="528"/>
      <c r="AI48" s="532"/>
      <c r="AJ48" s="527"/>
      <c r="AK48" s="513"/>
      <c r="AL48" s="519">
        <v>0.021168981481481483</v>
      </c>
      <c r="AM48" s="486">
        <v>6</v>
      </c>
      <c r="AN48" s="487">
        <f>AL48/AM48</f>
        <v>0.003528163580246914</v>
      </c>
      <c r="AO48" s="421"/>
      <c r="AP48" s="492"/>
      <c r="AQ48" s="493" t="e">
        <f t="shared" si="15"/>
        <v>#DIV/0!</v>
      </c>
      <c r="AR48" s="554"/>
      <c r="AS48" s="495"/>
      <c r="AT48" s="487" t="e">
        <f t="shared" si="16"/>
        <v>#DIV/0!</v>
      </c>
      <c r="AU48" s="114">
        <v>1</v>
      </c>
      <c r="AV48" s="176"/>
      <c r="AW48" s="177"/>
      <c r="AX48" s="176"/>
      <c r="AY48" s="178"/>
      <c r="AZ48" s="496">
        <f t="shared" si="24"/>
        <v>13</v>
      </c>
      <c r="BA48" s="496" t="str">
        <f t="shared" si="25"/>
        <v>M16</v>
      </c>
      <c r="BB48" s="496" t="b">
        <f t="shared" si="26"/>
        <v>0</v>
      </c>
    </row>
    <row r="49" spans="1:54" ht="11.25" customHeight="1">
      <c r="A49" s="451">
        <f t="shared" si="17"/>
        <v>46</v>
      </c>
      <c r="B49" s="501">
        <v>46</v>
      </c>
      <c r="C49" s="138">
        <v>78</v>
      </c>
      <c r="D49" s="136" t="s">
        <v>192</v>
      </c>
      <c r="E49" s="417">
        <f t="shared" si="20"/>
        <v>0.021226851851851854</v>
      </c>
      <c r="F49" s="418">
        <f t="shared" si="18"/>
        <v>2.314814814814714E-05</v>
      </c>
      <c r="G49" s="418"/>
      <c r="H49" s="419">
        <f t="shared" si="21"/>
        <v>6</v>
      </c>
      <c r="I49" s="420">
        <f t="shared" si="22"/>
        <v>0.003537808641975309</v>
      </c>
      <c r="J49" s="136"/>
      <c r="K49" s="135"/>
      <c r="L49" s="136"/>
      <c r="M49" s="136">
        <v>24</v>
      </c>
      <c r="N49" s="135"/>
      <c r="O49" s="136"/>
      <c r="P49" s="137"/>
      <c r="Q49" s="137"/>
      <c r="R49" s="137" t="s">
        <v>145</v>
      </c>
      <c r="S49" s="138" t="s">
        <v>58</v>
      </c>
      <c r="T49" s="138">
        <v>1993</v>
      </c>
      <c r="U49" s="139" t="str">
        <f t="shared" si="23"/>
        <v>M16</v>
      </c>
      <c r="V49" s="140" t="s">
        <v>187</v>
      </c>
      <c r="W49" s="460"/>
      <c r="X49" s="141"/>
      <c r="Y49" s="142"/>
      <c r="Z49" s="461"/>
      <c r="AA49" s="141"/>
      <c r="AB49" s="142"/>
      <c r="AC49" s="124"/>
      <c r="AD49" s="141"/>
      <c r="AE49" s="142"/>
      <c r="AF49" s="187">
        <v>0.021226851851851854</v>
      </c>
      <c r="AG49" s="141">
        <v>6</v>
      </c>
      <c r="AH49" s="142">
        <f>AF49/AG49</f>
        <v>0.003537808641975309</v>
      </c>
      <c r="AI49" s="124"/>
      <c r="AJ49" s="141"/>
      <c r="AK49" s="142"/>
      <c r="AL49" s="518"/>
      <c r="AM49" s="141"/>
      <c r="AN49" s="142"/>
      <c r="AO49" s="462"/>
      <c r="AP49" s="463"/>
      <c r="AQ49" s="464" t="e">
        <f t="shared" si="15"/>
        <v>#DIV/0!</v>
      </c>
      <c r="AR49" s="181"/>
      <c r="AS49" s="189"/>
      <c r="AT49" s="142" t="e">
        <f t="shared" si="16"/>
        <v>#DIV/0!</v>
      </c>
      <c r="AU49" s="465">
        <v>1</v>
      </c>
      <c r="AV49" s="466"/>
      <c r="AW49" s="467"/>
      <c r="AX49" s="466"/>
      <c r="AY49" s="468"/>
      <c r="AZ49" s="216">
        <f t="shared" si="24"/>
        <v>16</v>
      </c>
      <c r="BA49" s="216" t="str">
        <f t="shared" si="25"/>
        <v>M16</v>
      </c>
      <c r="BB49" s="216" t="b">
        <f t="shared" si="26"/>
        <v>0</v>
      </c>
    </row>
    <row r="50" spans="1:54" ht="11.25" customHeight="1">
      <c r="A50" s="502">
        <f t="shared" si="17"/>
        <v>47</v>
      </c>
      <c r="B50" s="274">
        <v>47</v>
      </c>
      <c r="C50" s="475">
        <v>92</v>
      </c>
      <c r="D50" s="476" t="s">
        <v>217</v>
      </c>
      <c r="E50" s="95">
        <f t="shared" si="20"/>
        <v>0.02125</v>
      </c>
      <c r="F50" s="96">
        <f t="shared" si="18"/>
        <v>0.00021990740740740825</v>
      </c>
      <c r="G50" s="96"/>
      <c r="H50" s="97">
        <f t="shared" si="21"/>
        <v>6</v>
      </c>
      <c r="I50" s="98">
        <f t="shared" si="22"/>
        <v>0.003541666666666667</v>
      </c>
      <c r="J50" s="476"/>
      <c r="K50" s="478"/>
      <c r="L50" s="476"/>
      <c r="M50" s="476"/>
      <c r="N50" s="478">
        <v>22</v>
      </c>
      <c r="O50" s="476"/>
      <c r="P50" s="479"/>
      <c r="Q50" s="479"/>
      <c r="R50" s="479" t="s">
        <v>145</v>
      </c>
      <c r="S50" s="480" t="s">
        <v>58</v>
      </c>
      <c r="T50" s="480">
        <v>1951</v>
      </c>
      <c r="U50" s="482" t="str">
        <f t="shared" si="23"/>
        <v>M50</v>
      </c>
      <c r="V50" s="484" t="s">
        <v>218</v>
      </c>
      <c r="W50" s="485"/>
      <c r="X50" s="486"/>
      <c r="Y50" s="487"/>
      <c r="Z50" s="488"/>
      <c r="AA50" s="486"/>
      <c r="AB50" s="159"/>
      <c r="AC50" s="489"/>
      <c r="AD50" s="486"/>
      <c r="AE50" s="159"/>
      <c r="AF50" s="490"/>
      <c r="AG50" s="486"/>
      <c r="AH50" s="487"/>
      <c r="AI50" s="489">
        <v>0.02125</v>
      </c>
      <c r="AJ50" s="486">
        <v>6</v>
      </c>
      <c r="AK50" s="159">
        <f>AI50/AJ50</f>
        <v>0.003541666666666667</v>
      </c>
      <c r="AL50" s="519"/>
      <c r="AM50" s="486"/>
      <c r="AN50" s="487"/>
      <c r="AO50" s="421"/>
      <c r="AP50" s="492"/>
      <c r="AQ50" s="493" t="e">
        <f t="shared" si="15"/>
        <v>#DIV/0!</v>
      </c>
      <c r="AR50" s="554"/>
      <c r="AS50" s="495"/>
      <c r="AT50" s="487" t="e">
        <f t="shared" si="16"/>
        <v>#DIV/0!</v>
      </c>
      <c r="AU50" s="114">
        <v>1</v>
      </c>
      <c r="AV50" s="176"/>
      <c r="AW50" s="177"/>
      <c r="AX50" s="176"/>
      <c r="AY50" s="178"/>
      <c r="AZ50" s="497">
        <f t="shared" si="24"/>
        <v>58</v>
      </c>
      <c r="BA50" s="497" t="str">
        <f t="shared" si="25"/>
        <v>M50</v>
      </c>
      <c r="BB50" s="497" t="b">
        <f t="shared" si="26"/>
        <v>0</v>
      </c>
    </row>
    <row r="51" spans="1:54" ht="11.25" customHeight="1">
      <c r="A51" s="451">
        <f t="shared" si="17"/>
        <v>48</v>
      </c>
      <c r="B51" s="501">
        <v>48</v>
      </c>
      <c r="C51" s="180">
        <v>103</v>
      </c>
      <c r="D51" s="136" t="s">
        <v>236</v>
      </c>
      <c r="E51" s="417">
        <f t="shared" si="20"/>
        <v>0.02146990740740741</v>
      </c>
      <c r="F51" s="418">
        <f t="shared" si="18"/>
        <v>0.000439814814814813</v>
      </c>
      <c r="G51" s="418"/>
      <c r="H51" s="419">
        <f t="shared" si="21"/>
        <v>6</v>
      </c>
      <c r="I51" s="420">
        <f t="shared" si="22"/>
        <v>0.0035783179012345684</v>
      </c>
      <c r="J51" s="136"/>
      <c r="K51" s="135"/>
      <c r="L51" s="136"/>
      <c r="M51" s="136"/>
      <c r="N51" s="135"/>
      <c r="O51" s="136">
        <v>21</v>
      </c>
      <c r="P51" s="137"/>
      <c r="Q51" s="137"/>
      <c r="R51" s="137" t="s">
        <v>145</v>
      </c>
      <c r="S51" s="138" t="s">
        <v>58</v>
      </c>
      <c r="T51" s="138">
        <v>1996</v>
      </c>
      <c r="U51" s="139" t="str">
        <f t="shared" si="23"/>
        <v>M16</v>
      </c>
      <c r="V51" s="140" t="s">
        <v>235</v>
      </c>
      <c r="W51" s="508"/>
      <c r="X51" s="509"/>
      <c r="Y51" s="510"/>
      <c r="Z51" s="511"/>
      <c r="AA51" s="509"/>
      <c r="AB51" s="510"/>
      <c r="AC51" s="512"/>
      <c r="AD51" s="509"/>
      <c r="AE51" s="510"/>
      <c r="AF51" s="514"/>
      <c r="AG51" s="509"/>
      <c r="AH51" s="510"/>
      <c r="AI51" s="512"/>
      <c r="AJ51" s="509"/>
      <c r="AK51" s="510"/>
      <c r="AL51" s="518">
        <v>0.02146990740740741</v>
      </c>
      <c r="AM51" s="141">
        <v>6</v>
      </c>
      <c r="AN51" s="142">
        <f>AL51/AM51</f>
        <v>0.0035783179012345684</v>
      </c>
      <c r="AO51" s="462"/>
      <c r="AP51" s="463"/>
      <c r="AQ51" s="464" t="e">
        <f t="shared" si="15"/>
        <v>#DIV/0!</v>
      </c>
      <c r="AR51" s="122"/>
      <c r="AS51" s="189"/>
      <c r="AT51" s="142" t="e">
        <f t="shared" si="16"/>
        <v>#DIV/0!</v>
      </c>
      <c r="AU51" s="465">
        <v>1</v>
      </c>
      <c r="AV51" s="471"/>
      <c r="AW51" s="472"/>
      <c r="AX51" s="471"/>
      <c r="AY51" s="473"/>
      <c r="AZ51" s="216">
        <f t="shared" si="24"/>
        <v>13</v>
      </c>
      <c r="BA51" s="216" t="str">
        <f t="shared" si="25"/>
        <v>M16</v>
      </c>
      <c r="BB51" s="216" t="b">
        <f t="shared" si="26"/>
        <v>0</v>
      </c>
    </row>
    <row r="52" spans="1:65" s="347" customFormat="1" ht="11.25" customHeight="1">
      <c r="A52" s="319">
        <f t="shared" si="17"/>
        <v>49</v>
      </c>
      <c r="B52" s="274">
        <v>49</v>
      </c>
      <c r="C52" s="475">
        <v>102</v>
      </c>
      <c r="D52" s="476" t="s">
        <v>233</v>
      </c>
      <c r="E52" s="95">
        <f t="shared" si="20"/>
        <v>0.021909722222222223</v>
      </c>
      <c r="F52" s="96">
        <f t="shared" si="18"/>
        <v>0.0017361111111111119</v>
      </c>
      <c r="G52" s="96"/>
      <c r="H52" s="97">
        <f t="shared" si="21"/>
        <v>6</v>
      </c>
      <c r="I52" s="98">
        <f t="shared" si="22"/>
        <v>0.0036516203703703706</v>
      </c>
      <c r="J52" s="476"/>
      <c r="K52" s="478"/>
      <c r="L52" s="476"/>
      <c r="M52" s="476"/>
      <c r="N52" s="478"/>
      <c r="O52" s="476">
        <v>23</v>
      </c>
      <c r="P52" s="479"/>
      <c r="Q52" s="479"/>
      <c r="R52" s="479" t="s">
        <v>145</v>
      </c>
      <c r="S52" s="480" t="s">
        <v>58</v>
      </c>
      <c r="T52" s="480">
        <v>1949</v>
      </c>
      <c r="U52" s="482" t="str">
        <f t="shared" si="23"/>
        <v>M60</v>
      </c>
      <c r="V52" s="484" t="s">
        <v>226</v>
      </c>
      <c r="W52" s="525"/>
      <c r="X52" s="527"/>
      <c r="Y52" s="528"/>
      <c r="Z52" s="529"/>
      <c r="AA52" s="527"/>
      <c r="AB52" s="513"/>
      <c r="AC52" s="532"/>
      <c r="AD52" s="527"/>
      <c r="AE52" s="513"/>
      <c r="AF52" s="535"/>
      <c r="AG52" s="527"/>
      <c r="AH52" s="528"/>
      <c r="AI52" s="532"/>
      <c r="AJ52" s="527"/>
      <c r="AK52" s="513"/>
      <c r="AL52" s="519">
        <v>0.021909722222222223</v>
      </c>
      <c r="AM52" s="486">
        <v>6</v>
      </c>
      <c r="AN52" s="487">
        <f>AL52/AM52</f>
        <v>0.0036516203703703706</v>
      </c>
      <c r="AO52" s="421"/>
      <c r="AP52" s="492"/>
      <c r="AQ52" s="493" t="e">
        <f t="shared" si="15"/>
        <v>#DIV/0!</v>
      </c>
      <c r="AR52" s="554"/>
      <c r="AS52" s="495"/>
      <c r="AT52" s="487" t="e">
        <f t="shared" si="16"/>
        <v>#DIV/0!</v>
      </c>
      <c r="AU52" s="114">
        <v>1</v>
      </c>
      <c r="AV52" s="176"/>
      <c r="AW52" s="177"/>
      <c r="AX52" s="176"/>
      <c r="AY52" s="178"/>
      <c r="AZ52" s="497">
        <f t="shared" si="24"/>
        <v>60</v>
      </c>
      <c r="BA52" s="497" t="str">
        <f t="shared" si="25"/>
        <v>M60</v>
      </c>
      <c r="BB52" s="497" t="b">
        <f t="shared" si="26"/>
        <v>0</v>
      </c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</row>
    <row r="53" spans="1:54" ht="11.25" customHeight="1">
      <c r="A53" s="164">
        <f t="shared" si="17"/>
        <v>50</v>
      </c>
      <c r="B53" s="274">
        <v>50</v>
      </c>
      <c r="C53" s="138">
        <v>66</v>
      </c>
      <c r="D53" s="136" t="s">
        <v>174</v>
      </c>
      <c r="E53" s="95">
        <f t="shared" si="20"/>
        <v>0.023645833333333335</v>
      </c>
      <c r="F53" s="96">
        <f t="shared" si="18"/>
        <v>0.000775462962962957</v>
      </c>
      <c r="G53" s="96"/>
      <c r="H53" s="97">
        <f t="shared" si="21"/>
        <v>6</v>
      </c>
      <c r="I53" s="98">
        <f t="shared" si="22"/>
        <v>0.0039409722222222224</v>
      </c>
      <c r="J53" s="136"/>
      <c r="K53" s="135"/>
      <c r="L53" s="136">
        <v>26</v>
      </c>
      <c r="M53" s="136"/>
      <c r="N53" s="135"/>
      <c r="O53" s="136"/>
      <c r="P53" s="137"/>
      <c r="Q53" s="137"/>
      <c r="R53" s="137" t="s">
        <v>145</v>
      </c>
      <c r="S53" s="138" t="s">
        <v>58</v>
      </c>
      <c r="T53" s="138">
        <v>1985</v>
      </c>
      <c r="U53" s="139" t="str">
        <f t="shared" si="23"/>
        <v>M20</v>
      </c>
      <c r="V53" s="140" t="s">
        <v>71</v>
      </c>
      <c r="W53" s="460"/>
      <c r="X53" s="141"/>
      <c r="Y53" s="142"/>
      <c r="Z53" s="461"/>
      <c r="AA53" s="141"/>
      <c r="AB53" s="159"/>
      <c r="AC53" s="124">
        <v>0.023645833333333335</v>
      </c>
      <c r="AD53" s="141">
        <v>6</v>
      </c>
      <c r="AE53" s="159">
        <f>AC53/AD53</f>
        <v>0.0039409722222222224</v>
      </c>
      <c r="AF53" s="187"/>
      <c r="AG53" s="141"/>
      <c r="AH53" s="142"/>
      <c r="AI53" s="124"/>
      <c r="AJ53" s="141"/>
      <c r="AK53" s="159"/>
      <c r="AL53" s="518"/>
      <c r="AM53" s="141"/>
      <c r="AN53" s="142"/>
      <c r="AO53" s="462"/>
      <c r="AP53" s="463"/>
      <c r="AQ53" s="464" t="e">
        <f t="shared" si="15"/>
        <v>#DIV/0!</v>
      </c>
      <c r="AR53" s="122"/>
      <c r="AS53" s="189"/>
      <c r="AT53" s="142" t="e">
        <f t="shared" si="16"/>
        <v>#DIV/0!</v>
      </c>
      <c r="AU53" s="465">
        <v>1</v>
      </c>
      <c r="AV53" s="471"/>
      <c r="AW53" s="472"/>
      <c r="AX53" s="471"/>
      <c r="AY53" s="473"/>
      <c r="AZ53" s="230">
        <f t="shared" si="24"/>
        <v>24</v>
      </c>
      <c r="BA53" s="231" t="str">
        <f t="shared" si="25"/>
        <v>M20</v>
      </c>
      <c r="BB53" s="216" t="b">
        <f t="shared" si="26"/>
        <v>0</v>
      </c>
    </row>
    <row r="54" spans="1:54" ht="11.25" customHeight="1">
      <c r="A54" s="164">
        <f t="shared" si="17"/>
        <v>51</v>
      </c>
      <c r="B54" s="274">
        <v>51</v>
      </c>
      <c r="C54" s="475">
        <v>77</v>
      </c>
      <c r="D54" s="476" t="s">
        <v>186</v>
      </c>
      <c r="E54" s="95">
        <f t="shared" si="20"/>
        <v>0.02442129629629629</v>
      </c>
      <c r="F54" s="96">
        <f t="shared" si="18"/>
      </c>
      <c r="G54" s="96"/>
      <c r="H54" s="97">
        <f t="shared" si="21"/>
        <v>6</v>
      </c>
      <c r="I54" s="98">
        <f t="shared" si="22"/>
        <v>0.0040702160493827156</v>
      </c>
      <c r="J54" s="476"/>
      <c r="K54" s="478"/>
      <c r="L54" s="476"/>
      <c r="M54" s="476">
        <v>31</v>
      </c>
      <c r="N54" s="478"/>
      <c r="O54" s="476"/>
      <c r="P54" s="479"/>
      <c r="Q54" s="479"/>
      <c r="R54" s="479" t="s">
        <v>145</v>
      </c>
      <c r="S54" s="480" t="s">
        <v>58</v>
      </c>
      <c r="T54" s="480">
        <v>1991</v>
      </c>
      <c r="U54" s="482" t="str">
        <f t="shared" si="23"/>
        <v>M16</v>
      </c>
      <c r="V54" s="484" t="s">
        <v>187</v>
      </c>
      <c r="W54" s="485"/>
      <c r="X54" s="486"/>
      <c r="Y54" s="487"/>
      <c r="Z54" s="488"/>
      <c r="AA54" s="486"/>
      <c r="AB54" s="159"/>
      <c r="AC54" s="489"/>
      <c r="AD54" s="486"/>
      <c r="AE54" s="159"/>
      <c r="AF54" s="490">
        <v>0.02442129629629629</v>
      </c>
      <c r="AG54" s="486">
        <v>6</v>
      </c>
      <c r="AH54" s="487">
        <f>AF54/AG54</f>
        <v>0.0040702160493827156</v>
      </c>
      <c r="AI54" s="489"/>
      <c r="AJ54" s="486"/>
      <c r="AK54" s="159"/>
      <c r="AL54" s="519"/>
      <c r="AM54" s="486"/>
      <c r="AN54" s="487"/>
      <c r="AO54" s="421"/>
      <c r="AP54" s="492"/>
      <c r="AQ54" s="493" t="e">
        <f t="shared" si="15"/>
        <v>#DIV/0!</v>
      </c>
      <c r="AR54" s="494"/>
      <c r="AS54" s="495"/>
      <c r="AT54" s="487" t="e">
        <f t="shared" si="16"/>
        <v>#DIV/0!</v>
      </c>
      <c r="AU54" s="114">
        <v>1</v>
      </c>
      <c r="AV54" s="182"/>
      <c r="AW54" s="183"/>
      <c r="AX54" s="182"/>
      <c r="AY54" s="184"/>
      <c r="AZ54" s="497">
        <f t="shared" si="24"/>
        <v>18</v>
      </c>
      <c r="BA54" s="497" t="str">
        <f t="shared" si="25"/>
        <v>M16</v>
      </c>
      <c r="BB54" s="497" t="b">
        <f t="shared" si="26"/>
        <v>0</v>
      </c>
    </row>
    <row r="55" spans="1:54" ht="11.25" customHeight="1">
      <c r="A55" s="164">
        <f t="shared" si="17"/>
        <v>52</v>
      </c>
      <c r="B55" s="274">
        <v>52</v>
      </c>
      <c r="C55" s="138">
        <v>79</v>
      </c>
      <c r="D55" s="136" t="s">
        <v>193</v>
      </c>
      <c r="E55" s="95">
        <f t="shared" si="20"/>
        <v>0.02442129629629629</v>
      </c>
      <c r="F55" s="96">
        <f t="shared" si="18"/>
        <v>0.0018981481481481488</v>
      </c>
      <c r="G55" s="96"/>
      <c r="H55" s="97">
        <f t="shared" si="21"/>
        <v>6</v>
      </c>
      <c r="I55" s="98">
        <f t="shared" si="22"/>
        <v>0.0040702160493827156</v>
      </c>
      <c r="J55" s="136"/>
      <c r="K55" s="135"/>
      <c r="L55" s="136"/>
      <c r="M55" s="136">
        <v>32</v>
      </c>
      <c r="N55" s="135"/>
      <c r="O55" s="136"/>
      <c r="P55" s="137"/>
      <c r="Q55" s="137"/>
      <c r="R55" s="137" t="s">
        <v>145</v>
      </c>
      <c r="S55" s="138" t="s">
        <v>58</v>
      </c>
      <c r="T55" s="138">
        <v>1991</v>
      </c>
      <c r="U55" s="139" t="str">
        <f t="shared" si="23"/>
        <v>M16</v>
      </c>
      <c r="V55" s="140" t="s">
        <v>187</v>
      </c>
      <c r="W55" s="460"/>
      <c r="X55" s="141"/>
      <c r="Y55" s="142"/>
      <c r="Z55" s="461"/>
      <c r="AA55" s="141"/>
      <c r="AB55" s="159"/>
      <c r="AC55" s="124"/>
      <c r="AD55" s="141"/>
      <c r="AE55" s="159"/>
      <c r="AF55" s="187">
        <v>0.02442129629629629</v>
      </c>
      <c r="AG55" s="141">
        <v>6</v>
      </c>
      <c r="AH55" s="142">
        <f>AF55/AG55</f>
        <v>0.0040702160493827156</v>
      </c>
      <c r="AI55" s="124"/>
      <c r="AJ55" s="141"/>
      <c r="AK55" s="159"/>
      <c r="AL55" s="519"/>
      <c r="AM55" s="486"/>
      <c r="AN55" s="142"/>
      <c r="AO55" s="462"/>
      <c r="AP55" s="463"/>
      <c r="AQ55" s="464" t="e">
        <f t="shared" si="15"/>
        <v>#DIV/0!</v>
      </c>
      <c r="AR55" s="181"/>
      <c r="AS55" s="189"/>
      <c r="AT55" s="142" t="e">
        <f t="shared" si="16"/>
        <v>#DIV/0!</v>
      </c>
      <c r="AU55" s="465">
        <v>1</v>
      </c>
      <c r="AV55" s="466"/>
      <c r="AW55" s="467"/>
      <c r="AX55" s="466"/>
      <c r="AY55" s="468"/>
      <c r="AZ55" s="216">
        <f t="shared" si="24"/>
        <v>18</v>
      </c>
      <c r="BA55" s="216" t="str">
        <f t="shared" si="25"/>
        <v>M16</v>
      </c>
      <c r="BB55" s="216" t="b">
        <f t="shared" si="26"/>
        <v>0</v>
      </c>
    </row>
    <row r="56" spans="1:54" ht="11.25" customHeight="1" thickBot="1">
      <c r="A56" s="572">
        <f t="shared" si="17"/>
        <v>53</v>
      </c>
      <c r="B56" s="573">
        <v>53</v>
      </c>
      <c r="C56" s="574">
        <v>108</v>
      </c>
      <c r="D56" s="575" t="s">
        <v>242</v>
      </c>
      <c r="E56" s="576">
        <f t="shared" si="20"/>
        <v>0.02631944444444444</v>
      </c>
      <c r="F56" s="577">
        <f t="shared" si="18"/>
        <v>0.21370370370370373</v>
      </c>
      <c r="G56" s="577"/>
      <c r="H56" s="578">
        <f t="shared" si="21"/>
        <v>6</v>
      </c>
      <c r="I56" s="579">
        <f t="shared" si="22"/>
        <v>0.004386574074074073</v>
      </c>
      <c r="J56" s="575"/>
      <c r="K56" s="580"/>
      <c r="L56" s="575"/>
      <c r="M56" s="575"/>
      <c r="N56" s="580"/>
      <c r="O56" s="575">
        <v>29</v>
      </c>
      <c r="P56" s="581"/>
      <c r="Q56" s="581"/>
      <c r="R56" s="581" t="s">
        <v>145</v>
      </c>
      <c r="S56" s="582" t="s">
        <v>58</v>
      </c>
      <c r="T56" s="582">
        <v>1995</v>
      </c>
      <c r="U56" s="583" t="str">
        <f t="shared" si="23"/>
        <v>M16</v>
      </c>
      <c r="V56" s="584" t="s">
        <v>87</v>
      </c>
      <c r="W56" s="585"/>
      <c r="X56" s="586"/>
      <c r="Y56" s="587"/>
      <c r="Z56" s="588"/>
      <c r="AA56" s="586"/>
      <c r="AB56" s="587"/>
      <c r="AC56" s="589"/>
      <c r="AD56" s="586"/>
      <c r="AE56" s="587"/>
      <c r="AF56" s="590"/>
      <c r="AG56" s="586"/>
      <c r="AH56" s="587"/>
      <c r="AI56" s="591"/>
      <c r="AJ56" s="586"/>
      <c r="AK56" s="587"/>
      <c r="AL56" s="592">
        <v>0.02631944444444444</v>
      </c>
      <c r="AM56" s="593">
        <v>6</v>
      </c>
      <c r="AN56" s="594">
        <f aca="true" t="shared" si="27" ref="AN56:AN65">AL56/AM56</f>
        <v>0.004386574074074073</v>
      </c>
      <c r="AO56" s="595"/>
      <c r="AP56" s="596"/>
      <c r="AQ56" s="597" t="e">
        <f t="shared" si="15"/>
        <v>#DIV/0!</v>
      </c>
      <c r="AR56" s="598"/>
      <c r="AS56" s="599"/>
      <c r="AT56" s="594" t="e">
        <f t="shared" si="16"/>
        <v>#DIV/0!</v>
      </c>
      <c r="AU56" s="600">
        <v>1</v>
      </c>
      <c r="AV56" s="601"/>
      <c r="AW56" s="602"/>
      <c r="AX56" s="601"/>
      <c r="AY56" s="603"/>
      <c r="AZ56" s="604">
        <f t="shared" si="24"/>
        <v>14</v>
      </c>
      <c r="BA56" s="604" t="str">
        <f t="shared" si="25"/>
        <v>M16</v>
      </c>
      <c r="BB56" s="604" t="b">
        <f t="shared" si="26"/>
        <v>0</v>
      </c>
    </row>
    <row r="57" spans="1:65" s="356" customFormat="1" ht="11.25" customHeight="1" thickTop="1">
      <c r="A57" s="357">
        <f t="shared" si="17"/>
        <v>54</v>
      </c>
      <c r="B57" s="358">
        <v>1</v>
      </c>
      <c r="C57" s="367">
        <v>5</v>
      </c>
      <c r="D57" s="359" t="s">
        <v>80</v>
      </c>
      <c r="E57" s="360">
        <f t="shared" si="20"/>
        <v>0.24002314814814818</v>
      </c>
      <c r="F57" s="361">
        <f t="shared" si="18"/>
        <v>0.028032407407407367</v>
      </c>
      <c r="G57" s="323"/>
      <c r="H57" s="362">
        <f t="shared" si="21"/>
        <v>36</v>
      </c>
      <c r="I57" s="363">
        <f t="shared" si="22"/>
        <v>0.006667309670781894</v>
      </c>
      <c r="J57" s="359">
        <v>26</v>
      </c>
      <c r="K57" s="524">
        <v>28</v>
      </c>
      <c r="L57" s="359">
        <v>29</v>
      </c>
      <c r="M57" s="359">
        <v>38</v>
      </c>
      <c r="N57" s="524">
        <v>36</v>
      </c>
      <c r="O57" s="359">
        <v>33</v>
      </c>
      <c r="P57" s="366"/>
      <c r="Q57" s="366"/>
      <c r="R57" s="366" t="s">
        <v>152</v>
      </c>
      <c r="S57" s="367" t="s">
        <v>72</v>
      </c>
      <c r="T57" s="367">
        <v>1954</v>
      </c>
      <c r="U57" s="368" t="str">
        <f t="shared" si="23"/>
        <v>K50</v>
      </c>
      <c r="V57" s="369" t="s">
        <v>71</v>
      </c>
      <c r="W57" s="571">
        <v>0.050509259259259254</v>
      </c>
      <c r="X57" s="370">
        <v>6</v>
      </c>
      <c r="Y57" s="371">
        <f>W57/X57</f>
        <v>0.008418209876543209</v>
      </c>
      <c r="Z57" s="530">
        <v>0.039074074074074074</v>
      </c>
      <c r="AA57" s="370">
        <v>6</v>
      </c>
      <c r="AB57" s="371">
        <f aca="true" t="shared" si="28" ref="AB57:AB73">Z57/AA57</f>
        <v>0.006512345679012346</v>
      </c>
      <c r="AC57" s="372">
        <v>0.03792824074074074</v>
      </c>
      <c r="AD57" s="370">
        <v>6</v>
      </c>
      <c r="AE57" s="371">
        <f>AC57/AD57</f>
        <v>0.006321373456790124</v>
      </c>
      <c r="AF57" s="534">
        <v>0.03756944444444445</v>
      </c>
      <c r="AG57" s="370">
        <v>6</v>
      </c>
      <c r="AH57" s="371">
        <f aca="true" t="shared" si="29" ref="AH57:AH63">AF57/AG57</f>
        <v>0.006261574074074075</v>
      </c>
      <c r="AI57" s="372">
        <v>0.03770833333333333</v>
      </c>
      <c r="AJ57" s="370">
        <v>6</v>
      </c>
      <c r="AK57" s="371">
        <f aca="true" t="shared" si="30" ref="AK57:AK74">AI57/AJ57</f>
        <v>0.006284722222222222</v>
      </c>
      <c r="AL57" s="537">
        <v>0.0372337962962963</v>
      </c>
      <c r="AM57" s="370">
        <v>6</v>
      </c>
      <c r="AN57" s="371">
        <f t="shared" si="27"/>
        <v>0.006205632716049383</v>
      </c>
      <c r="AO57" s="530"/>
      <c r="AP57" s="538"/>
      <c r="AQ57" s="539" t="e">
        <f t="shared" si="15"/>
        <v>#DIV/0!</v>
      </c>
      <c r="AR57" s="536"/>
      <c r="AS57" s="540"/>
      <c r="AT57" s="371" t="e">
        <f t="shared" si="16"/>
        <v>#DIV/0!</v>
      </c>
      <c r="AU57" s="342">
        <v>1</v>
      </c>
      <c r="AV57" s="541"/>
      <c r="AW57" s="542"/>
      <c r="AX57" s="541"/>
      <c r="AY57" s="543"/>
      <c r="AZ57" s="544">
        <f t="shared" si="24"/>
        <v>55</v>
      </c>
      <c r="BA57" s="545" t="b">
        <f t="shared" si="25"/>
        <v>0</v>
      </c>
      <c r="BB57" s="546" t="str">
        <f t="shared" si="26"/>
        <v>K50</v>
      </c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</row>
    <row r="58" spans="1:65" s="285" customFormat="1" ht="11.25" customHeight="1" thickBot="1">
      <c r="A58" s="605">
        <f t="shared" si="17"/>
        <v>55</v>
      </c>
      <c r="B58" s="276">
        <v>2</v>
      </c>
      <c r="C58" s="289">
        <v>20</v>
      </c>
      <c r="D58" s="286" t="s">
        <v>96</v>
      </c>
      <c r="E58" s="277">
        <f t="shared" si="20"/>
        <v>0.26805555555555555</v>
      </c>
      <c r="F58" s="278">
        <f t="shared" si="18"/>
      </c>
      <c r="G58" s="278"/>
      <c r="H58" s="279">
        <f t="shared" si="21"/>
        <v>36</v>
      </c>
      <c r="I58" s="280">
        <f t="shared" si="22"/>
        <v>0.007445987654320987</v>
      </c>
      <c r="J58" s="286">
        <v>32</v>
      </c>
      <c r="K58" s="287">
        <v>36</v>
      </c>
      <c r="L58" s="286">
        <v>49</v>
      </c>
      <c r="M58" s="286">
        <v>46</v>
      </c>
      <c r="N58" s="287">
        <v>40</v>
      </c>
      <c r="O58" s="286">
        <v>42</v>
      </c>
      <c r="P58" s="288"/>
      <c r="Q58" s="288"/>
      <c r="R58" s="288" t="s">
        <v>152</v>
      </c>
      <c r="S58" s="289" t="s">
        <v>58</v>
      </c>
      <c r="T58" s="289">
        <v>1966</v>
      </c>
      <c r="U58" s="290" t="str">
        <f t="shared" si="23"/>
        <v>M40</v>
      </c>
      <c r="V58" s="291" t="s">
        <v>87</v>
      </c>
      <c r="W58" s="300">
        <v>0.056921296296296296</v>
      </c>
      <c r="X58" s="297">
        <v>6</v>
      </c>
      <c r="Y58" s="298">
        <f>W58/X58</f>
        <v>0.009486882716049383</v>
      </c>
      <c r="Z58" s="301">
        <v>0.04361111111111111</v>
      </c>
      <c r="AA58" s="297">
        <v>6</v>
      </c>
      <c r="AB58" s="282">
        <f t="shared" si="28"/>
        <v>0.007268518518518518</v>
      </c>
      <c r="AC58" s="283">
        <v>0.04833333333333333</v>
      </c>
      <c r="AD58" s="281">
        <v>6</v>
      </c>
      <c r="AE58" s="282">
        <f>AC58/AD58</f>
        <v>0.008055555555555555</v>
      </c>
      <c r="AF58" s="296">
        <v>0.041840277777777775</v>
      </c>
      <c r="AG58" s="297">
        <v>6</v>
      </c>
      <c r="AH58" s="298">
        <f t="shared" si="29"/>
        <v>0.006973379629629629</v>
      </c>
      <c r="AI58" s="295">
        <v>0.03792824074074074</v>
      </c>
      <c r="AJ58" s="297">
        <v>6</v>
      </c>
      <c r="AK58" s="282">
        <f t="shared" si="30"/>
        <v>0.006321373456790124</v>
      </c>
      <c r="AL58" s="522">
        <v>0.039421296296296295</v>
      </c>
      <c r="AM58" s="297">
        <v>6</v>
      </c>
      <c r="AN58" s="298">
        <f t="shared" si="27"/>
        <v>0.006570216049382716</v>
      </c>
      <c r="AO58" s="302"/>
      <c r="AP58" s="303"/>
      <c r="AQ58" s="304" t="e">
        <f t="shared" si="15"/>
        <v>#DIV/0!</v>
      </c>
      <c r="AR58" s="294"/>
      <c r="AS58" s="299"/>
      <c r="AT58" s="298" t="e">
        <f t="shared" si="16"/>
        <v>#DIV/0!</v>
      </c>
      <c r="AU58" s="305">
        <v>1</v>
      </c>
      <c r="AV58" s="307"/>
      <c r="AW58" s="308"/>
      <c r="AX58" s="307"/>
      <c r="AY58" s="309"/>
      <c r="AZ58" s="293">
        <f t="shared" si="24"/>
        <v>43</v>
      </c>
      <c r="BA58" s="293" t="str">
        <f t="shared" si="25"/>
        <v>M40</v>
      </c>
      <c r="BB58" s="293" t="b">
        <f t="shared" si="26"/>
        <v>0</v>
      </c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</row>
    <row r="59" spans="1:65" s="356" customFormat="1" ht="11.25" customHeight="1">
      <c r="A59" s="357">
        <f t="shared" si="17"/>
        <v>56</v>
      </c>
      <c r="B59" s="358">
        <v>3</v>
      </c>
      <c r="C59" s="373">
        <v>54</v>
      </c>
      <c r="D59" s="364" t="s">
        <v>139</v>
      </c>
      <c r="E59" s="360">
        <f t="shared" si="20"/>
        <v>0.18943287037037038</v>
      </c>
      <c r="F59" s="361">
        <f t="shared" si="18"/>
        <v>0.0031597222222222165</v>
      </c>
      <c r="G59" s="361"/>
      <c r="H59" s="362">
        <f t="shared" si="21"/>
        <v>30</v>
      </c>
      <c r="I59" s="363">
        <f t="shared" si="22"/>
        <v>0.006314429012345679</v>
      </c>
      <c r="J59" s="364"/>
      <c r="K59" s="365">
        <v>27</v>
      </c>
      <c r="L59" s="364">
        <v>30</v>
      </c>
      <c r="M59" s="364">
        <v>37</v>
      </c>
      <c r="N59" s="365">
        <v>34</v>
      </c>
      <c r="O59" s="364">
        <v>34</v>
      </c>
      <c r="P59" s="387"/>
      <c r="Q59" s="387"/>
      <c r="R59" s="387" t="s">
        <v>152</v>
      </c>
      <c r="S59" s="373" t="s">
        <v>72</v>
      </c>
      <c r="T59" s="373">
        <v>1962</v>
      </c>
      <c r="U59" s="374" t="str">
        <f t="shared" si="23"/>
        <v>K36</v>
      </c>
      <c r="V59" s="375" t="s">
        <v>71</v>
      </c>
      <c r="W59" s="388"/>
      <c r="X59" s="383"/>
      <c r="Y59" s="384"/>
      <c r="Z59" s="389">
        <v>0.03903935185185185</v>
      </c>
      <c r="AA59" s="383">
        <v>6</v>
      </c>
      <c r="AB59" s="371">
        <f t="shared" si="28"/>
        <v>0.006506558641975309</v>
      </c>
      <c r="AC59" s="381">
        <v>0.03792824074074074</v>
      </c>
      <c r="AD59" s="383">
        <v>6</v>
      </c>
      <c r="AE59" s="371">
        <f>AC59/AD59</f>
        <v>0.006321373456790124</v>
      </c>
      <c r="AF59" s="382">
        <v>0.03755787037037037</v>
      </c>
      <c r="AG59" s="383">
        <v>6</v>
      </c>
      <c r="AH59" s="384">
        <f t="shared" si="29"/>
        <v>0.006259645061728395</v>
      </c>
      <c r="AI59" s="381">
        <v>0.03767361111111111</v>
      </c>
      <c r="AJ59" s="383">
        <v>6</v>
      </c>
      <c r="AK59" s="371">
        <f t="shared" si="30"/>
        <v>0.006278935185185185</v>
      </c>
      <c r="AL59" s="520">
        <v>0.0372337962962963</v>
      </c>
      <c r="AM59" s="386">
        <v>6</v>
      </c>
      <c r="AN59" s="384">
        <f t="shared" si="27"/>
        <v>0.006205632716049383</v>
      </c>
      <c r="AO59" s="390"/>
      <c r="AP59" s="391"/>
      <c r="AQ59" s="392" t="e">
        <f t="shared" si="15"/>
        <v>#DIV/0!</v>
      </c>
      <c r="AR59" s="376"/>
      <c r="AS59" s="385"/>
      <c r="AT59" s="384" t="e">
        <f t="shared" si="16"/>
        <v>#DIV/0!</v>
      </c>
      <c r="AU59" s="342">
        <v>1</v>
      </c>
      <c r="AV59" s="394"/>
      <c r="AW59" s="395"/>
      <c r="AX59" s="394"/>
      <c r="AY59" s="396"/>
      <c r="AZ59" s="377">
        <f t="shared" si="24"/>
        <v>47</v>
      </c>
      <c r="BA59" s="378" t="b">
        <f t="shared" si="25"/>
        <v>0</v>
      </c>
      <c r="BB59" s="379" t="str">
        <f t="shared" si="26"/>
        <v>K36</v>
      </c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</row>
    <row r="60" spans="1:65" s="356" customFormat="1" ht="11.25" customHeight="1">
      <c r="A60" s="357">
        <f t="shared" si="17"/>
        <v>57</v>
      </c>
      <c r="B60" s="358">
        <v>4</v>
      </c>
      <c r="C60" s="373">
        <v>55</v>
      </c>
      <c r="D60" s="364" t="s">
        <v>140</v>
      </c>
      <c r="E60" s="360">
        <f t="shared" si="20"/>
        <v>0.1925925925925926</v>
      </c>
      <c r="F60" s="361">
        <f t="shared" si="18"/>
        <v>0.008946759259259252</v>
      </c>
      <c r="G60" s="361"/>
      <c r="H60" s="362">
        <f t="shared" si="21"/>
        <v>30</v>
      </c>
      <c r="I60" s="363">
        <f t="shared" si="22"/>
        <v>0.006419753086419753</v>
      </c>
      <c r="J60" s="364"/>
      <c r="K60" s="365">
        <v>31</v>
      </c>
      <c r="L60" s="364">
        <v>31</v>
      </c>
      <c r="M60" s="364">
        <v>44</v>
      </c>
      <c r="N60" s="365">
        <v>37</v>
      </c>
      <c r="O60" s="364">
        <v>37</v>
      </c>
      <c r="P60" s="387"/>
      <c r="Q60" s="387"/>
      <c r="R60" s="387" t="s">
        <v>152</v>
      </c>
      <c r="S60" s="373" t="s">
        <v>72</v>
      </c>
      <c r="T60" s="373">
        <v>1953</v>
      </c>
      <c r="U60" s="374" t="str">
        <f t="shared" si="23"/>
        <v>K50</v>
      </c>
      <c r="V60" s="375" t="s">
        <v>87</v>
      </c>
      <c r="W60" s="388"/>
      <c r="X60" s="383"/>
      <c r="Y60" s="384"/>
      <c r="Z60" s="389">
        <v>0.04099537037037037</v>
      </c>
      <c r="AA60" s="383">
        <v>6</v>
      </c>
      <c r="AB60" s="371">
        <f t="shared" si="28"/>
        <v>0.006832561728395061</v>
      </c>
      <c r="AC60" s="381">
        <v>0.037939814814814815</v>
      </c>
      <c r="AD60" s="383">
        <v>6</v>
      </c>
      <c r="AE60" s="371">
        <f>AC60/AD60</f>
        <v>0.0063233024691358025</v>
      </c>
      <c r="AF60" s="382">
        <v>0.03846064814814815</v>
      </c>
      <c r="AG60" s="383">
        <v>6</v>
      </c>
      <c r="AH60" s="384">
        <f t="shared" si="29"/>
        <v>0.006410108024691358</v>
      </c>
      <c r="AI60" s="381">
        <v>0.03784722222222222</v>
      </c>
      <c r="AJ60" s="383">
        <v>6</v>
      </c>
      <c r="AK60" s="371">
        <f t="shared" si="30"/>
        <v>0.00630787037037037</v>
      </c>
      <c r="AL60" s="521">
        <v>0.037349537037037035</v>
      </c>
      <c r="AM60" s="383">
        <v>6</v>
      </c>
      <c r="AN60" s="384">
        <f t="shared" si="27"/>
        <v>0.006224922839506173</v>
      </c>
      <c r="AO60" s="390"/>
      <c r="AP60" s="391"/>
      <c r="AQ60" s="392" t="e">
        <f t="shared" si="15"/>
        <v>#DIV/0!</v>
      </c>
      <c r="AR60" s="376"/>
      <c r="AS60" s="385"/>
      <c r="AT60" s="384" t="e">
        <f t="shared" si="16"/>
        <v>#DIV/0!</v>
      </c>
      <c r="AU60" s="342">
        <v>1</v>
      </c>
      <c r="AV60" s="394"/>
      <c r="AW60" s="395"/>
      <c r="AX60" s="394"/>
      <c r="AY60" s="396"/>
      <c r="AZ60" s="377">
        <f t="shared" si="24"/>
        <v>56</v>
      </c>
      <c r="BA60" s="378" t="b">
        <f t="shared" si="25"/>
        <v>0</v>
      </c>
      <c r="BB60" s="379" t="str">
        <f t="shared" si="26"/>
        <v>K50</v>
      </c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</row>
    <row r="61" spans="1:65" s="285" customFormat="1" ht="11.25" customHeight="1">
      <c r="A61" s="275">
        <f t="shared" si="17"/>
        <v>58</v>
      </c>
      <c r="B61" s="276">
        <v>5</v>
      </c>
      <c r="C61" s="289">
        <v>16</v>
      </c>
      <c r="D61" s="286" t="s">
        <v>91</v>
      </c>
      <c r="E61" s="277">
        <f t="shared" si="20"/>
        <v>0.20153935185185184</v>
      </c>
      <c r="F61" s="278">
        <f t="shared" si="18"/>
        <v>0.009629629629629655</v>
      </c>
      <c r="G61" s="278"/>
      <c r="H61" s="279">
        <f t="shared" si="21"/>
        <v>30</v>
      </c>
      <c r="I61" s="280">
        <f t="shared" si="22"/>
        <v>0.0067179783950617284</v>
      </c>
      <c r="J61" s="286">
        <v>30</v>
      </c>
      <c r="K61" s="287">
        <v>24</v>
      </c>
      <c r="L61" s="286"/>
      <c r="M61" s="286">
        <v>35</v>
      </c>
      <c r="N61" s="287">
        <v>32</v>
      </c>
      <c r="O61" s="286">
        <v>30</v>
      </c>
      <c r="P61" s="288"/>
      <c r="Q61" s="288"/>
      <c r="R61" s="288" t="s">
        <v>152</v>
      </c>
      <c r="S61" s="289" t="s">
        <v>58</v>
      </c>
      <c r="T61" s="289">
        <v>1950</v>
      </c>
      <c r="U61" s="290" t="str">
        <f t="shared" si="23"/>
        <v>M50</v>
      </c>
      <c r="V61" s="291" t="s">
        <v>71</v>
      </c>
      <c r="W61" s="300">
        <v>0.056921296296296296</v>
      </c>
      <c r="X61" s="297">
        <v>6</v>
      </c>
      <c r="Y61" s="298">
        <f>W61/X61</f>
        <v>0.009486882716049383</v>
      </c>
      <c r="Z61" s="301">
        <v>0.03877314814814815</v>
      </c>
      <c r="AA61" s="297">
        <v>6</v>
      </c>
      <c r="AB61" s="298">
        <f t="shared" si="28"/>
        <v>0.006462191358024691</v>
      </c>
      <c r="AC61" s="295"/>
      <c r="AD61" s="297"/>
      <c r="AE61" s="282"/>
      <c r="AF61" s="296">
        <v>0.035370370370370365</v>
      </c>
      <c r="AG61" s="297">
        <v>6</v>
      </c>
      <c r="AH61" s="298">
        <f t="shared" si="29"/>
        <v>0.0058950617283950605</v>
      </c>
      <c r="AI61" s="295">
        <v>0.03496527777777778</v>
      </c>
      <c r="AJ61" s="297">
        <v>6</v>
      </c>
      <c r="AK61" s="282">
        <f t="shared" si="30"/>
        <v>0.005827546296296297</v>
      </c>
      <c r="AL61" s="522">
        <v>0.03550925925925926</v>
      </c>
      <c r="AM61" s="297">
        <v>6</v>
      </c>
      <c r="AN61" s="298">
        <f t="shared" si="27"/>
        <v>0.00591820987654321</v>
      </c>
      <c r="AO61" s="302"/>
      <c r="AP61" s="303"/>
      <c r="AQ61" s="304" t="e">
        <f t="shared" si="15"/>
        <v>#DIV/0!</v>
      </c>
      <c r="AR61" s="294"/>
      <c r="AS61" s="299"/>
      <c r="AT61" s="298" t="e">
        <f t="shared" si="16"/>
        <v>#DIV/0!</v>
      </c>
      <c r="AU61" s="305">
        <v>1</v>
      </c>
      <c r="AV61" s="307"/>
      <c r="AW61" s="308"/>
      <c r="AX61" s="307"/>
      <c r="AY61" s="309"/>
      <c r="AZ61" s="293">
        <f t="shared" si="24"/>
        <v>59</v>
      </c>
      <c r="BA61" s="293" t="str">
        <f t="shared" si="25"/>
        <v>M50</v>
      </c>
      <c r="BB61" s="293" t="b">
        <f t="shared" si="26"/>
        <v>0</v>
      </c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</row>
    <row r="62" spans="1:65" s="356" customFormat="1" ht="11.25" customHeight="1">
      <c r="A62" s="357">
        <f t="shared" si="17"/>
        <v>59</v>
      </c>
      <c r="B62" s="358">
        <v>6</v>
      </c>
      <c r="C62" s="373">
        <v>12</v>
      </c>
      <c r="D62" s="364" t="s">
        <v>88</v>
      </c>
      <c r="E62" s="360">
        <f t="shared" si="20"/>
        <v>0.2111689814814815</v>
      </c>
      <c r="F62" s="361">
        <f t="shared" si="18"/>
        <v>0.008483796296296309</v>
      </c>
      <c r="G62" s="361"/>
      <c r="H62" s="362">
        <f t="shared" si="21"/>
        <v>30</v>
      </c>
      <c r="I62" s="363">
        <f t="shared" si="22"/>
        <v>0.0070389660493827165</v>
      </c>
      <c r="J62" s="364">
        <v>38</v>
      </c>
      <c r="K62" s="365">
        <v>30</v>
      </c>
      <c r="L62" s="364"/>
      <c r="M62" s="364">
        <v>39</v>
      </c>
      <c r="N62" s="365">
        <v>38</v>
      </c>
      <c r="O62" s="364">
        <v>35</v>
      </c>
      <c r="P62" s="387"/>
      <c r="Q62" s="387"/>
      <c r="R62" s="387" t="s">
        <v>152</v>
      </c>
      <c r="S62" s="373" t="s">
        <v>72</v>
      </c>
      <c r="T62" s="373">
        <v>1958</v>
      </c>
      <c r="U62" s="374" t="str">
        <f t="shared" si="23"/>
        <v>K50</v>
      </c>
      <c r="V62" s="375" t="s">
        <v>87</v>
      </c>
      <c r="W62" s="388">
        <v>0.057476851851851855</v>
      </c>
      <c r="X62" s="383">
        <v>6</v>
      </c>
      <c r="Y62" s="384">
        <f>W62/X62</f>
        <v>0.009579475308641975</v>
      </c>
      <c r="Z62" s="389">
        <v>0.04099537037037037</v>
      </c>
      <c r="AA62" s="383">
        <v>6</v>
      </c>
      <c r="AB62" s="384">
        <f t="shared" si="28"/>
        <v>0.006832561728395061</v>
      </c>
      <c r="AC62" s="381"/>
      <c r="AD62" s="383"/>
      <c r="AE62" s="371"/>
      <c r="AF62" s="382">
        <v>0.03761574074074074</v>
      </c>
      <c r="AG62" s="383">
        <v>6</v>
      </c>
      <c r="AH62" s="384">
        <f t="shared" si="29"/>
        <v>0.00626929012345679</v>
      </c>
      <c r="AI62" s="381">
        <v>0.03784722222222222</v>
      </c>
      <c r="AJ62" s="383">
        <v>6</v>
      </c>
      <c r="AK62" s="371">
        <f t="shared" si="30"/>
        <v>0.00630787037037037</v>
      </c>
      <c r="AL62" s="520">
        <v>0.0372337962962963</v>
      </c>
      <c r="AM62" s="386">
        <v>6</v>
      </c>
      <c r="AN62" s="384">
        <f t="shared" si="27"/>
        <v>0.006205632716049383</v>
      </c>
      <c r="AO62" s="390"/>
      <c r="AP62" s="391"/>
      <c r="AQ62" s="392" t="e">
        <f t="shared" si="15"/>
        <v>#DIV/0!</v>
      </c>
      <c r="AR62" s="380"/>
      <c r="AS62" s="385"/>
      <c r="AT62" s="384" t="e">
        <f t="shared" si="16"/>
        <v>#DIV/0!</v>
      </c>
      <c r="AU62" s="342">
        <v>1</v>
      </c>
      <c r="AV62" s="397"/>
      <c r="AW62" s="398"/>
      <c r="AX62" s="397"/>
      <c r="AY62" s="399"/>
      <c r="AZ62" s="379">
        <f t="shared" si="24"/>
        <v>51</v>
      </c>
      <c r="BA62" s="379" t="b">
        <f t="shared" si="25"/>
        <v>0</v>
      </c>
      <c r="BB62" s="379" t="str">
        <f t="shared" si="26"/>
        <v>K50</v>
      </c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</row>
    <row r="63" spans="1:65" s="285" customFormat="1" ht="11.25" customHeight="1">
      <c r="A63" s="306">
        <f t="shared" si="17"/>
        <v>60</v>
      </c>
      <c r="B63" s="276">
        <v>7</v>
      </c>
      <c r="C63" s="289">
        <v>9</v>
      </c>
      <c r="D63" s="286" t="s">
        <v>86</v>
      </c>
      <c r="E63" s="277">
        <f t="shared" si="20"/>
        <v>0.2196527777777778</v>
      </c>
      <c r="F63" s="278">
        <f aca="true" t="shared" si="31" ref="F63:F94">IF(E64&gt;E63,E64-E63,"")</f>
        <v>0.005162037037036993</v>
      </c>
      <c r="G63" s="278"/>
      <c r="H63" s="279">
        <f t="shared" si="21"/>
        <v>30</v>
      </c>
      <c r="I63" s="280">
        <f t="shared" si="22"/>
        <v>0.0073217592592592605</v>
      </c>
      <c r="J63" s="286">
        <v>31</v>
      </c>
      <c r="K63" s="287">
        <v>38</v>
      </c>
      <c r="L63" s="286"/>
      <c r="M63" s="286">
        <v>43</v>
      </c>
      <c r="N63" s="287">
        <v>50</v>
      </c>
      <c r="O63" s="286">
        <v>36</v>
      </c>
      <c r="P63" s="288"/>
      <c r="Q63" s="288"/>
      <c r="R63" s="288" t="s">
        <v>152</v>
      </c>
      <c r="S63" s="289" t="s">
        <v>58</v>
      </c>
      <c r="T63" s="289">
        <v>1958</v>
      </c>
      <c r="U63" s="290" t="str">
        <f t="shared" si="23"/>
        <v>M50</v>
      </c>
      <c r="V63" s="291" t="s">
        <v>87</v>
      </c>
      <c r="W63" s="300">
        <v>0.056921296296296296</v>
      </c>
      <c r="X63" s="297">
        <v>6</v>
      </c>
      <c r="Y63" s="298">
        <f>W63/X63</f>
        <v>0.009486882716049383</v>
      </c>
      <c r="Z63" s="301">
        <v>0.044583333333333336</v>
      </c>
      <c r="AA63" s="297">
        <v>6</v>
      </c>
      <c r="AB63" s="298">
        <f t="shared" si="28"/>
        <v>0.007430555555555556</v>
      </c>
      <c r="AC63" s="295"/>
      <c r="AD63" s="297"/>
      <c r="AE63" s="282"/>
      <c r="AF63" s="296">
        <v>0.03832175925925926</v>
      </c>
      <c r="AG63" s="297">
        <v>6</v>
      </c>
      <c r="AH63" s="298">
        <f t="shared" si="29"/>
        <v>0.00638695987654321</v>
      </c>
      <c r="AI63" s="295">
        <v>0.04259259259259259</v>
      </c>
      <c r="AJ63" s="297">
        <v>6</v>
      </c>
      <c r="AK63" s="282">
        <f t="shared" si="30"/>
        <v>0.0070987654320987656</v>
      </c>
      <c r="AL63" s="522">
        <v>0.0372337962962963</v>
      </c>
      <c r="AM63" s="297">
        <v>6</v>
      </c>
      <c r="AN63" s="298">
        <f t="shared" si="27"/>
        <v>0.006205632716049383</v>
      </c>
      <c r="AO63" s="302"/>
      <c r="AP63" s="303"/>
      <c r="AQ63" s="304" t="e">
        <f t="shared" si="15"/>
        <v>#DIV/0!</v>
      </c>
      <c r="AR63" s="294"/>
      <c r="AS63" s="299"/>
      <c r="AT63" s="298" t="e">
        <f t="shared" si="16"/>
        <v>#DIV/0!</v>
      </c>
      <c r="AU63" s="305">
        <v>1</v>
      </c>
      <c r="AV63" s="307"/>
      <c r="AW63" s="308"/>
      <c r="AX63" s="307"/>
      <c r="AY63" s="309"/>
      <c r="AZ63" s="293">
        <f t="shared" si="24"/>
        <v>51</v>
      </c>
      <c r="BA63" s="293" t="str">
        <f t="shared" si="25"/>
        <v>M50</v>
      </c>
      <c r="BB63" s="293" t="b">
        <f t="shared" si="26"/>
        <v>0</v>
      </c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</row>
    <row r="64" spans="1:65" s="356" customFormat="1" ht="11.25" customHeight="1">
      <c r="A64" s="357">
        <f t="shared" si="17"/>
        <v>61</v>
      </c>
      <c r="B64" s="358">
        <v>8</v>
      </c>
      <c r="C64" s="373">
        <v>41</v>
      </c>
      <c r="D64" s="364" t="s">
        <v>117</v>
      </c>
      <c r="E64" s="360">
        <f t="shared" si="20"/>
        <v>0.2248148148148148</v>
      </c>
      <c r="F64" s="361">
        <f t="shared" si="31"/>
        <v>0.003206018518518511</v>
      </c>
      <c r="G64" s="361"/>
      <c r="H64" s="362">
        <f t="shared" si="21"/>
        <v>30</v>
      </c>
      <c r="I64" s="363">
        <f t="shared" si="22"/>
        <v>0.007493827160493826</v>
      </c>
      <c r="J64" s="364">
        <v>42</v>
      </c>
      <c r="K64" s="365">
        <v>34</v>
      </c>
      <c r="L64" s="364">
        <v>37</v>
      </c>
      <c r="M64" s="364"/>
      <c r="N64" s="365">
        <v>45</v>
      </c>
      <c r="O64" s="364">
        <v>44</v>
      </c>
      <c r="P64" s="387"/>
      <c r="Q64" s="387"/>
      <c r="R64" s="387" t="s">
        <v>152</v>
      </c>
      <c r="S64" s="373" t="s">
        <v>72</v>
      </c>
      <c r="T64" s="373">
        <v>1950</v>
      </c>
      <c r="U64" s="374" t="str">
        <f t="shared" si="23"/>
        <v>K50</v>
      </c>
      <c r="V64" s="375" t="s">
        <v>71</v>
      </c>
      <c r="W64" s="388">
        <v>0.05752314814814815</v>
      </c>
      <c r="X64" s="383">
        <v>6</v>
      </c>
      <c r="Y64" s="384">
        <f>W64/X64</f>
        <v>0.009587191358024692</v>
      </c>
      <c r="Z64" s="389">
        <v>0.04329861111111111</v>
      </c>
      <c r="AA64" s="383">
        <v>6</v>
      </c>
      <c r="AB64" s="384">
        <f t="shared" si="28"/>
        <v>0.007216435185185184</v>
      </c>
      <c r="AC64" s="381">
        <v>0.04293981481481481</v>
      </c>
      <c r="AD64" s="383">
        <v>6</v>
      </c>
      <c r="AE64" s="371">
        <f>AC64/AD64</f>
        <v>0.007156635802469135</v>
      </c>
      <c r="AF64" s="382"/>
      <c r="AG64" s="383"/>
      <c r="AH64" s="384"/>
      <c r="AI64" s="381">
        <v>0.0408912037037037</v>
      </c>
      <c r="AJ64" s="383">
        <v>6</v>
      </c>
      <c r="AK64" s="371">
        <f t="shared" si="30"/>
        <v>0.00681520061728395</v>
      </c>
      <c r="AL64" s="521">
        <v>0.04016203703703704</v>
      </c>
      <c r="AM64" s="383">
        <v>6</v>
      </c>
      <c r="AN64" s="384">
        <f t="shared" si="27"/>
        <v>0.006693672839506173</v>
      </c>
      <c r="AO64" s="390"/>
      <c r="AP64" s="391"/>
      <c r="AQ64" s="392" t="e">
        <f t="shared" si="15"/>
        <v>#DIV/0!</v>
      </c>
      <c r="AR64" s="376"/>
      <c r="AS64" s="385"/>
      <c r="AT64" s="384" t="e">
        <f t="shared" si="16"/>
        <v>#DIV/0!</v>
      </c>
      <c r="AU64" s="342">
        <v>1</v>
      </c>
      <c r="AV64" s="394"/>
      <c r="AW64" s="395"/>
      <c r="AX64" s="394"/>
      <c r="AY64" s="396"/>
      <c r="AZ64" s="377">
        <f t="shared" si="24"/>
        <v>59</v>
      </c>
      <c r="BA64" s="378" t="b">
        <f t="shared" si="25"/>
        <v>0</v>
      </c>
      <c r="BB64" s="379" t="str">
        <f t="shared" si="26"/>
        <v>K50</v>
      </c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</row>
    <row r="65" spans="1:65" s="356" customFormat="1" ht="11.25" customHeight="1">
      <c r="A65" s="357">
        <f t="shared" si="17"/>
        <v>62</v>
      </c>
      <c r="B65" s="358">
        <v>9</v>
      </c>
      <c r="C65" s="373">
        <v>51</v>
      </c>
      <c r="D65" s="364" t="s">
        <v>136</v>
      </c>
      <c r="E65" s="360">
        <f t="shared" si="20"/>
        <v>0.2280208333333333</v>
      </c>
      <c r="F65" s="361">
        <f t="shared" si="31"/>
        <v>0.0006134259259259478</v>
      </c>
      <c r="G65" s="361"/>
      <c r="H65" s="362">
        <f t="shared" si="21"/>
        <v>30</v>
      </c>
      <c r="I65" s="363">
        <f t="shared" si="22"/>
        <v>0.007600694444444444</v>
      </c>
      <c r="J65" s="364"/>
      <c r="K65" s="365">
        <v>39</v>
      </c>
      <c r="L65" s="364">
        <v>39</v>
      </c>
      <c r="M65" s="364">
        <v>51</v>
      </c>
      <c r="N65" s="365">
        <v>63</v>
      </c>
      <c r="O65" s="364">
        <v>50</v>
      </c>
      <c r="P65" s="387"/>
      <c r="Q65" s="387"/>
      <c r="R65" s="387" t="s">
        <v>152</v>
      </c>
      <c r="S65" s="373" t="s">
        <v>72</v>
      </c>
      <c r="T65" s="373">
        <v>1971</v>
      </c>
      <c r="U65" s="374" t="str">
        <f t="shared" si="23"/>
        <v>K36</v>
      </c>
      <c r="V65" s="375" t="s">
        <v>135</v>
      </c>
      <c r="W65" s="388"/>
      <c r="X65" s="383"/>
      <c r="Y65" s="384"/>
      <c r="Z65" s="389">
        <v>0.04488425925925926</v>
      </c>
      <c r="AA65" s="383">
        <v>6</v>
      </c>
      <c r="AB65" s="384">
        <f t="shared" si="28"/>
        <v>0.007480709876543211</v>
      </c>
      <c r="AC65" s="381">
        <v>0.044363425925925924</v>
      </c>
      <c r="AD65" s="383">
        <v>6</v>
      </c>
      <c r="AE65" s="371">
        <f>AC65/AD65</f>
        <v>0.007393904320987654</v>
      </c>
      <c r="AF65" s="382">
        <v>0.04710648148148148</v>
      </c>
      <c r="AG65" s="383">
        <v>6</v>
      </c>
      <c r="AH65" s="384">
        <f>AF65/AG65</f>
        <v>0.00785108024691358</v>
      </c>
      <c r="AI65" s="381">
        <v>0.0459375</v>
      </c>
      <c r="AJ65" s="383">
        <v>6</v>
      </c>
      <c r="AK65" s="371">
        <f t="shared" si="30"/>
        <v>0.00765625</v>
      </c>
      <c r="AL65" s="521">
        <v>0.04572916666666666</v>
      </c>
      <c r="AM65" s="383">
        <v>6</v>
      </c>
      <c r="AN65" s="384">
        <f t="shared" si="27"/>
        <v>0.0076215277777777765</v>
      </c>
      <c r="AO65" s="390"/>
      <c r="AP65" s="391"/>
      <c r="AQ65" s="392" t="e">
        <f t="shared" si="15"/>
        <v>#DIV/0!</v>
      </c>
      <c r="AR65" s="376"/>
      <c r="AS65" s="385"/>
      <c r="AT65" s="384" t="e">
        <f t="shared" si="16"/>
        <v>#DIV/0!</v>
      </c>
      <c r="AU65" s="342">
        <v>1</v>
      </c>
      <c r="AV65" s="394"/>
      <c r="AW65" s="395"/>
      <c r="AX65" s="394"/>
      <c r="AY65" s="396"/>
      <c r="AZ65" s="377">
        <f t="shared" si="24"/>
        <v>38</v>
      </c>
      <c r="BA65" s="378" t="b">
        <f t="shared" si="25"/>
        <v>0</v>
      </c>
      <c r="BB65" s="379" t="str">
        <f t="shared" si="26"/>
        <v>K36</v>
      </c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</row>
    <row r="66" spans="1:65" s="356" customFormat="1" ht="11.25" customHeight="1">
      <c r="A66" s="393">
        <f t="shared" si="17"/>
        <v>63</v>
      </c>
      <c r="B66" s="358">
        <v>10</v>
      </c>
      <c r="C66" s="373">
        <v>19</v>
      </c>
      <c r="D66" s="364" t="s">
        <v>94</v>
      </c>
      <c r="E66" s="360">
        <f t="shared" si="20"/>
        <v>0.22863425925925926</v>
      </c>
      <c r="F66" s="361">
        <f t="shared" si="31"/>
        <v>0.008159722222222249</v>
      </c>
      <c r="G66" s="323"/>
      <c r="H66" s="362">
        <f t="shared" si="21"/>
        <v>30</v>
      </c>
      <c r="I66" s="363">
        <f t="shared" si="22"/>
        <v>0.007621141975308642</v>
      </c>
      <c r="J66" s="364">
        <v>33</v>
      </c>
      <c r="K66" s="365">
        <v>37</v>
      </c>
      <c r="L66" s="364">
        <v>50</v>
      </c>
      <c r="M66" s="364">
        <v>45</v>
      </c>
      <c r="N66" s="365">
        <v>39</v>
      </c>
      <c r="O66" s="364"/>
      <c r="P66" s="387"/>
      <c r="Q66" s="387"/>
      <c r="R66" s="387" t="s">
        <v>152</v>
      </c>
      <c r="S66" s="373" t="s">
        <v>72</v>
      </c>
      <c r="T66" s="373">
        <v>1964</v>
      </c>
      <c r="U66" s="374" t="str">
        <f t="shared" si="23"/>
        <v>K36</v>
      </c>
      <c r="V66" s="375" t="s">
        <v>95</v>
      </c>
      <c r="W66" s="388">
        <v>0.056921296296296296</v>
      </c>
      <c r="X66" s="383">
        <v>6</v>
      </c>
      <c r="Y66" s="384">
        <f>W66/X66</f>
        <v>0.009486882716049383</v>
      </c>
      <c r="Z66" s="389">
        <v>0.04361111111111111</v>
      </c>
      <c r="AA66" s="383">
        <v>6</v>
      </c>
      <c r="AB66" s="384">
        <f t="shared" si="28"/>
        <v>0.007268518518518518</v>
      </c>
      <c r="AC66" s="381">
        <v>0.04833333333333333</v>
      </c>
      <c r="AD66" s="383">
        <v>6</v>
      </c>
      <c r="AE66" s="371">
        <f>AC66/AD66</f>
        <v>0.008055555555555555</v>
      </c>
      <c r="AF66" s="382">
        <v>0.041840277777777775</v>
      </c>
      <c r="AG66" s="383">
        <v>6</v>
      </c>
      <c r="AH66" s="384">
        <f>AF66/AG66</f>
        <v>0.006973379629629629</v>
      </c>
      <c r="AI66" s="381">
        <v>0.03792824074074074</v>
      </c>
      <c r="AJ66" s="383">
        <v>6</v>
      </c>
      <c r="AK66" s="371">
        <f t="shared" si="30"/>
        <v>0.006321373456790124</v>
      </c>
      <c r="AL66" s="521"/>
      <c r="AM66" s="383"/>
      <c r="AN66" s="384"/>
      <c r="AO66" s="390"/>
      <c r="AP66" s="391"/>
      <c r="AQ66" s="392" t="e">
        <f t="shared" si="15"/>
        <v>#DIV/0!</v>
      </c>
      <c r="AR66" s="380"/>
      <c r="AS66" s="385"/>
      <c r="AT66" s="384" t="e">
        <f t="shared" si="16"/>
        <v>#DIV/0!</v>
      </c>
      <c r="AU66" s="342">
        <v>1</v>
      </c>
      <c r="AV66" s="397"/>
      <c r="AW66" s="398"/>
      <c r="AX66" s="397"/>
      <c r="AY66" s="399"/>
      <c r="AZ66" s="379">
        <f t="shared" si="24"/>
        <v>45</v>
      </c>
      <c r="BA66" s="379" t="b">
        <f t="shared" si="25"/>
        <v>0</v>
      </c>
      <c r="BB66" s="379" t="str">
        <f t="shared" si="26"/>
        <v>K36</v>
      </c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</row>
    <row r="67" spans="1:65" s="356" customFormat="1" ht="11.25" customHeight="1">
      <c r="A67" s="357">
        <f t="shared" si="17"/>
        <v>64</v>
      </c>
      <c r="B67" s="358">
        <v>11</v>
      </c>
      <c r="C67" s="373">
        <v>17</v>
      </c>
      <c r="D67" s="364" t="s">
        <v>92</v>
      </c>
      <c r="E67" s="360">
        <f t="shared" si="20"/>
        <v>0.2367939814814815</v>
      </c>
      <c r="F67" s="361">
        <f t="shared" si="31"/>
        <v>0.008541666666666642</v>
      </c>
      <c r="G67" s="361"/>
      <c r="H67" s="362">
        <f t="shared" si="21"/>
        <v>30</v>
      </c>
      <c r="I67" s="363">
        <f t="shared" si="22"/>
        <v>0.007893132716049384</v>
      </c>
      <c r="J67" s="364">
        <v>39</v>
      </c>
      <c r="K67" s="365">
        <v>41</v>
      </c>
      <c r="L67" s="364"/>
      <c r="M67" s="364">
        <v>48</v>
      </c>
      <c r="N67" s="365">
        <v>61</v>
      </c>
      <c r="O67" s="364">
        <v>47</v>
      </c>
      <c r="P67" s="387"/>
      <c r="Q67" s="387"/>
      <c r="R67" s="387" t="s">
        <v>152</v>
      </c>
      <c r="S67" s="373" t="s">
        <v>72</v>
      </c>
      <c r="T67" s="373">
        <v>1956</v>
      </c>
      <c r="U67" s="374" t="str">
        <f t="shared" si="23"/>
        <v>K50</v>
      </c>
      <c r="V67" s="375" t="s">
        <v>71</v>
      </c>
      <c r="W67" s="388">
        <v>0.0575</v>
      </c>
      <c r="X67" s="383">
        <v>6</v>
      </c>
      <c r="Y67" s="384">
        <f>W67/X67</f>
        <v>0.009583333333333334</v>
      </c>
      <c r="Z67" s="389">
        <v>0.04653935185185185</v>
      </c>
      <c r="AA67" s="383">
        <v>6</v>
      </c>
      <c r="AB67" s="384">
        <f t="shared" si="28"/>
        <v>0.007756558641975309</v>
      </c>
      <c r="AC67" s="381"/>
      <c r="AD67" s="383"/>
      <c r="AE67" s="371"/>
      <c r="AF67" s="382">
        <v>0.043993055555555556</v>
      </c>
      <c r="AG67" s="383">
        <v>6</v>
      </c>
      <c r="AH67" s="384">
        <f>AF67/AG67</f>
        <v>0.007332175925925926</v>
      </c>
      <c r="AI67" s="381">
        <v>0.04548611111111111</v>
      </c>
      <c r="AJ67" s="383">
        <v>6</v>
      </c>
      <c r="AK67" s="371">
        <f t="shared" si="30"/>
        <v>0.007581018518518518</v>
      </c>
      <c r="AL67" s="521">
        <v>0.04327546296296297</v>
      </c>
      <c r="AM67" s="383">
        <v>6</v>
      </c>
      <c r="AN67" s="384">
        <f>AL67/AM67</f>
        <v>0.007212577160493828</v>
      </c>
      <c r="AO67" s="390"/>
      <c r="AP67" s="391"/>
      <c r="AQ67" s="392" t="e">
        <f t="shared" si="15"/>
        <v>#DIV/0!</v>
      </c>
      <c r="AR67" s="380"/>
      <c r="AS67" s="385"/>
      <c r="AT67" s="384" t="e">
        <f t="shared" si="16"/>
        <v>#DIV/0!</v>
      </c>
      <c r="AU67" s="342">
        <v>1</v>
      </c>
      <c r="AV67" s="397"/>
      <c r="AW67" s="398"/>
      <c r="AX67" s="397"/>
      <c r="AY67" s="399"/>
      <c r="AZ67" s="379">
        <f t="shared" si="24"/>
        <v>53</v>
      </c>
      <c r="BA67" s="379" t="b">
        <f t="shared" si="25"/>
        <v>0</v>
      </c>
      <c r="BB67" s="379" t="str">
        <f t="shared" si="26"/>
        <v>K50</v>
      </c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</row>
    <row r="68" spans="1:65" s="356" customFormat="1" ht="11.25" customHeight="1">
      <c r="A68" s="357">
        <f t="shared" si="17"/>
        <v>65</v>
      </c>
      <c r="B68" s="358">
        <v>12</v>
      </c>
      <c r="C68" s="373">
        <v>27</v>
      </c>
      <c r="D68" s="364" t="s">
        <v>102</v>
      </c>
      <c r="E68" s="360">
        <f aca="true" t="shared" si="32" ref="E68:E99">W68+Z68+AC68+AF68+AI68+AL68+AO68</f>
        <v>0.24533564814814815</v>
      </c>
      <c r="F68" s="361">
        <f t="shared" si="31"/>
        <v>0.010740740740740745</v>
      </c>
      <c r="G68" s="361"/>
      <c r="H68" s="362">
        <f aca="true" t="shared" si="33" ref="H68:H99">X68+AA68+AD68+AG68+AJ68+AM68+AP68</f>
        <v>30</v>
      </c>
      <c r="I68" s="363">
        <f aca="true" t="shared" si="34" ref="I68:I99">E68/H68</f>
        <v>0.008177854938271605</v>
      </c>
      <c r="J68" s="364">
        <v>35</v>
      </c>
      <c r="K68" s="365">
        <v>42</v>
      </c>
      <c r="L68" s="364">
        <v>42</v>
      </c>
      <c r="M68" s="364"/>
      <c r="N68" s="365">
        <v>62</v>
      </c>
      <c r="O68" s="364">
        <v>52</v>
      </c>
      <c r="P68" s="387"/>
      <c r="Q68" s="387"/>
      <c r="R68" s="387" t="s">
        <v>152</v>
      </c>
      <c r="S68" s="373" t="s">
        <v>72</v>
      </c>
      <c r="T68" s="373">
        <v>1962</v>
      </c>
      <c r="U68" s="374" t="str">
        <f aca="true" t="shared" si="35" ref="U68:U99">IF(S68="M",BA68,BB68)</f>
        <v>K36</v>
      </c>
      <c r="V68" s="375" t="s">
        <v>71</v>
      </c>
      <c r="W68" s="388">
        <v>0.05740740740740741</v>
      </c>
      <c r="X68" s="383">
        <v>6</v>
      </c>
      <c r="Y68" s="384">
        <f>W68/X68</f>
        <v>0.009567901234567902</v>
      </c>
      <c r="Z68" s="389">
        <v>0.04821759259259259</v>
      </c>
      <c r="AA68" s="383">
        <v>6</v>
      </c>
      <c r="AB68" s="384">
        <f t="shared" si="28"/>
        <v>0.008036265432098766</v>
      </c>
      <c r="AC68" s="381">
        <v>0.04496527777777778</v>
      </c>
      <c r="AD68" s="383">
        <v>6</v>
      </c>
      <c r="AE68" s="371">
        <f aca="true" t="shared" si="36" ref="AE68:AE78">AC68/AD68</f>
        <v>0.007494212962962963</v>
      </c>
      <c r="AF68" s="382"/>
      <c r="AG68" s="383"/>
      <c r="AH68" s="384"/>
      <c r="AI68" s="381">
        <v>0.04559027777777778</v>
      </c>
      <c r="AJ68" s="383">
        <v>6</v>
      </c>
      <c r="AK68" s="371">
        <f t="shared" si="30"/>
        <v>0.007598379629629629</v>
      </c>
      <c r="AL68" s="521">
        <v>0.0491550925925926</v>
      </c>
      <c r="AM68" s="383">
        <v>6</v>
      </c>
      <c r="AN68" s="384">
        <f>AL68/AM68</f>
        <v>0.008192515432098766</v>
      </c>
      <c r="AO68" s="390"/>
      <c r="AP68" s="391"/>
      <c r="AQ68" s="392" t="e">
        <f t="shared" si="15"/>
        <v>#DIV/0!</v>
      </c>
      <c r="AR68" s="380"/>
      <c r="AS68" s="385"/>
      <c r="AT68" s="384" t="e">
        <f t="shared" si="16"/>
        <v>#DIV/0!</v>
      </c>
      <c r="AU68" s="342">
        <v>1</v>
      </c>
      <c r="AV68" s="397"/>
      <c r="AW68" s="398"/>
      <c r="AX68" s="397"/>
      <c r="AY68" s="399"/>
      <c r="AZ68" s="379">
        <f aca="true" t="shared" si="37" ref="AZ68:AZ99">$AZ$2-T68</f>
        <v>47</v>
      </c>
      <c r="BA68" s="379" t="b">
        <f aca="true" t="shared" si="38" ref="BA68:BA99">IF(AND(S68="M",AZ68&lt;=19),"M16",IF(AND(S68="M",AZ68&lt;=29),"M20",IF(AND(S68="M",AZ68&lt;=39),"M30",IF(AND(S68="M",AZ68&lt;=49),"M40",IF(AND(S68="M",AZ68&lt;=59),"M50",IF(AND(S68="M",AZ68&lt;=69),"M60",IF(AND(S68="M",AZ68&lt;=99),"M70")))))))</f>
        <v>0</v>
      </c>
      <c r="BB68" s="379" t="str">
        <f aca="true" t="shared" si="39" ref="BB68:BB99">IF(AND(S68="K",AZ68&lt;=35),"K16",IF(AND(S68="K",AZ68&lt;=49),"K36",IF(AND(S68="K",AZ68&lt;=99),"K50")))</f>
        <v>K36</v>
      </c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</row>
    <row r="69" spans="1:65" s="356" customFormat="1" ht="11.25" customHeight="1" thickBot="1">
      <c r="A69" s="433">
        <f t="shared" si="17"/>
        <v>66</v>
      </c>
      <c r="B69" s="358">
        <v>13</v>
      </c>
      <c r="C69" s="373">
        <v>26</v>
      </c>
      <c r="D69" s="364" t="s">
        <v>101</v>
      </c>
      <c r="E69" s="360">
        <f t="shared" si="32"/>
        <v>0.2560763888888889</v>
      </c>
      <c r="F69" s="361">
        <f t="shared" si="31"/>
      </c>
      <c r="G69" s="361"/>
      <c r="H69" s="362">
        <f t="shared" si="33"/>
        <v>30</v>
      </c>
      <c r="I69" s="363">
        <f t="shared" si="34"/>
        <v>0.00853587962962963</v>
      </c>
      <c r="J69" s="364">
        <v>36</v>
      </c>
      <c r="K69" s="365">
        <v>44</v>
      </c>
      <c r="L69" s="364">
        <v>52</v>
      </c>
      <c r="M69" s="364"/>
      <c r="N69" s="365">
        <v>67</v>
      </c>
      <c r="O69" s="364">
        <v>53</v>
      </c>
      <c r="P69" s="387"/>
      <c r="Q69" s="387"/>
      <c r="R69" s="387" t="s">
        <v>152</v>
      </c>
      <c r="S69" s="373" t="s">
        <v>72</v>
      </c>
      <c r="T69" s="373">
        <v>1936</v>
      </c>
      <c r="U69" s="374" t="str">
        <f t="shared" si="35"/>
        <v>K50</v>
      </c>
      <c r="V69" s="375" t="s">
        <v>71</v>
      </c>
      <c r="W69" s="388">
        <v>0.05743055555555556</v>
      </c>
      <c r="X69" s="383">
        <v>6</v>
      </c>
      <c r="Y69" s="384">
        <f>W69/X69</f>
        <v>0.00957175925925926</v>
      </c>
      <c r="Z69" s="389">
        <v>0.05269675925925926</v>
      </c>
      <c r="AA69" s="383">
        <v>6</v>
      </c>
      <c r="AB69" s="384">
        <f t="shared" si="28"/>
        <v>0.008782793209876544</v>
      </c>
      <c r="AC69" s="381">
        <v>0.049479166666666664</v>
      </c>
      <c r="AD69" s="383">
        <v>6</v>
      </c>
      <c r="AE69" s="371">
        <f t="shared" si="36"/>
        <v>0.008246527777777778</v>
      </c>
      <c r="AF69" s="382"/>
      <c r="AG69" s="383"/>
      <c r="AH69" s="384"/>
      <c r="AI69" s="381">
        <v>0.04731481481481481</v>
      </c>
      <c r="AJ69" s="383">
        <v>6</v>
      </c>
      <c r="AK69" s="371">
        <f t="shared" si="30"/>
        <v>0.007885802469135802</v>
      </c>
      <c r="AL69" s="521">
        <v>0.0491550925925926</v>
      </c>
      <c r="AM69" s="383">
        <v>6</v>
      </c>
      <c r="AN69" s="384">
        <f>AL69/AM69</f>
        <v>0.008192515432098766</v>
      </c>
      <c r="AO69" s="390"/>
      <c r="AP69" s="391"/>
      <c r="AQ69" s="392" t="e">
        <f t="shared" si="15"/>
        <v>#DIV/0!</v>
      </c>
      <c r="AR69" s="380"/>
      <c r="AS69" s="385"/>
      <c r="AT69" s="384" t="e">
        <f t="shared" si="16"/>
        <v>#DIV/0!</v>
      </c>
      <c r="AU69" s="342">
        <v>1</v>
      </c>
      <c r="AV69" s="397"/>
      <c r="AW69" s="398"/>
      <c r="AX69" s="397"/>
      <c r="AY69" s="399"/>
      <c r="AZ69" s="379">
        <f t="shared" si="37"/>
        <v>73</v>
      </c>
      <c r="BA69" s="379" t="b">
        <f t="shared" si="38"/>
        <v>0</v>
      </c>
      <c r="BB69" s="379" t="str">
        <f t="shared" si="39"/>
        <v>K50</v>
      </c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</row>
    <row r="70" spans="1:65" s="356" customFormat="1" ht="11.25" customHeight="1">
      <c r="A70" s="357">
        <f t="shared" si="17"/>
        <v>67</v>
      </c>
      <c r="B70" s="358">
        <v>14</v>
      </c>
      <c r="C70" s="373">
        <v>15</v>
      </c>
      <c r="D70" s="364" t="s">
        <v>89</v>
      </c>
      <c r="E70" s="360">
        <f t="shared" si="32"/>
        <v>0.15677083333333333</v>
      </c>
      <c r="F70" s="361">
        <f t="shared" si="31"/>
        <v>0.009016203703703679</v>
      </c>
      <c r="G70" s="361"/>
      <c r="H70" s="362">
        <f t="shared" si="33"/>
        <v>24</v>
      </c>
      <c r="I70" s="363">
        <f t="shared" si="34"/>
        <v>0.006532118055555556</v>
      </c>
      <c r="J70" s="364">
        <v>23</v>
      </c>
      <c r="K70" s="365">
        <v>25</v>
      </c>
      <c r="L70" s="364">
        <v>28</v>
      </c>
      <c r="M70" s="364"/>
      <c r="N70" s="365">
        <v>35</v>
      </c>
      <c r="O70" s="364"/>
      <c r="P70" s="387"/>
      <c r="Q70" s="387"/>
      <c r="R70" s="387" t="s">
        <v>152</v>
      </c>
      <c r="S70" s="373" t="s">
        <v>72</v>
      </c>
      <c r="T70" s="373">
        <v>1980</v>
      </c>
      <c r="U70" s="374" t="str">
        <f t="shared" si="35"/>
        <v>K16</v>
      </c>
      <c r="V70" s="375" t="s">
        <v>71</v>
      </c>
      <c r="W70" s="388">
        <v>0.04215277777777778</v>
      </c>
      <c r="X70" s="383">
        <v>6</v>
      </c>
      <c r="Y70" s="384">
        <f>W70/X70</f>
        <v>0.007025462962962963</v>
      </c>
      <c r="Z70" s="389">
        <v>0.0390162037037037</v>
      </c>
      <c r="AA70" s="383">
        <v>6</v>
      </c>
      <c r="AB70" s="384">
        <f t="shared" si="28"/>
        <v>0.00650270061728395</v>
      </c>
      <c r="AC70" s="381">
        <v>0.03792824074074074</v>
      </c>
      <c r="AD70" s="383">
        <v>6</v>
      </c>
      <c r="AE70" s="371">
        <f t="shared" si="36"/>
        <v>0.006321373456790124</v>
      </c>
      <c r="AF70" s="382"/>
      <c r="AG70" s="383"/>
      <c r="AH70" s="384"/>
      <c r="AI70" s="381">
        <v>0.03767361111111111</v>
      </c>
      <c r="AJ70" s="383">
        <v>6</v>
      </c>
      <c r="AK70" s="371">
        <f t="shared" si="30"/>
        <v>0.006278935185185185</v>
      </c>
      <c r="AL70" s="521"/>
      <c r="AM70" s="383"/>
      <c r="AN70" s="384"/>
      <c r="AO70" s="389"/>
      <c r="AP70" s="391"/>
      <c r="AQ70" s="392" t="e">
        <f aca="true" t="shared" si="40" ref="AQ70:AQ110">AO70/AP70</f>
        <v>#DIV/0!</v>
      </c>
      <c r="AR70" s="376"/>
      <c r="AS70" s="385"/>
      <c r="AT70" s="384" t="e">
        <f aca="true" t="shared" si="41" ref="AT70:AT110">AR70/AS70</f>
        <v>#DIV/0!</v>
      </c>
      <c r="AU70" s="342">
        <v>1</v>
      </c>
      <c r="AV70" s="394"/>
      <c r="AW70" s="395"/>
      <c r="AX70" s="394"/>
      <c r="AY70" s="396"/>
      <c r="AZ70" s="379">
        <f t="shared" si="37"/>
        <v>29</v>
      </c>
      <c r="BA70" s="379" t="b">
        <f t="shared" si="38"/>
        <v>0</v>
      </c>
      <c r="BB70" s="379" t="str">
        <f t="shared" si="39"/>
        <v>K16</v>
      </c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</row>
    <row r="71" spans="1:65" s="356" customFormat="1" ht="11.25" customHeight="1">
      <c r="A71" s="357">
        <f t="shared" si="17"/>
        <v>68</v>
      </c>
      <c r="B71" s="358">
        <v>15</v>
      </c>
      <c r="C71" s="373">
        <v>53</v>
      </c>
      <c r="D71" s="364" t="s">
        <v>138</v>
      </c>
      <c r="E71" s="360">
        <f t="shared" si="32"/>
        <v>0.165787037037037</v>
      </c>
      <c r="F71" s="361">
        <f t="shared" si="31"/>
        <v>0.012523148148148172</v>
      </c>
      <c r="G71" s="361"/>
      <c r="H71" s="362">
        <f t="shared" si="33"/>
        <v>24</v>
      </c>
      <c r="I71" s="363">
        <f t="shared" si="34"/>
        <v>0.006907793209876542</v>
      </c>
      <c r="J71" s="364"/>
      <c r="K71" s="365">
        <v>33</v>
      </c>
      <c r="L71" s="364">
        <v>35</v>
      </c>
      <c r="M71" s="364"/>
      <c r="N71" s="365">
        <v>48</v>
      </c>
      <c r="O71" s="364">
        <v>43</v>
      </c>
      <c r="P71" s="387"/>
      <c r="Q71" s="387"/>
      <c r="R71" s="387" t="s">
        <v>152</v>
      </c>
      <c r="S71" s="373" t="s">
        <v>72</v>
      </c>
      <c r="T71" s="373">
        <v>1965</v>
      </c>
      <c r="U71" s="374" t="str">
        <f t="shared" si="35"/>
        <v>K36</v>
      </c>
      <c r="V71" s="375" t="s">
        <v>71</v>
      </c>
      <c r="W71" s="388"/>
      <c r="X71" s="383"/>
      <c r="Y71" s="384"/>
      <c r="Z71" s="389">
        <v>0.04313657407407407</v>
      </c>
      <c r="AA71" s="383">
        <v>6</v>
      </c>
      <c r="AB71" s="384">
        <f t="shared" si="28"/>
        <v>0.007189429012345678</v>
      </c>
      <c r="AC71" s="381">
        <v>0.04114583333333333</v>
      </c>
      <c r="AD71" s="383">
        <v>6</v>
      </c>
      <c r="AE71" s="371">
        <f t="shared" si="36"/>
        <v>0.006857638888888889</v>
      </c>
      <c r="AF71" s="382"/>
      <c r="AG71" s="383"/>
      <c r="AH71" s="384"/>
      <c r="AI71" s="381">
        <v>0.04146990740740741</v>
      </c>
      <c r="AJ71" s="383">
        <v>6</v>
      </c>
      <c r="AK71" s="371">
        <f t="shared" si="30"/>
        <v>0.006911651234567901</v>
      </c>
      <c r="AL71" s="521">
        <v>0.04003472222222222</v>
      </c>
      <c r="AM71" s="383">
        <v>6</v>
      </c>
      <c r="AN71" s="384">
        <f>AL71/AM71</f>
        <v>0.006672453703703704</v>
      </c>
      <c r="AO71" s="390"/>
      <c r="AP71" s="391"/>
      <c r="AQ71" s="392" t="e">
        <f t="shared" si="40"/>
        <v>#DIV/0!</v>
      </c>
      <c r="AR71" s="376"/>
      <c r="AS71" s="385"/>
      <c r="AT71" s="384" t="e">
        <f t="shared" si="41"/>
        <v>#DIV/0!</v>
      </c>
      <c r="AU71" s="342">
        <v>1</v>
      </c>
      <c r="AV71" s="394"/>
      <c r="AW71" s="395"/>
      <c r="AX71" s="394"/>
      <c r="AY71" s="396"/>
      <c r="AZ71" s="377">
        <f t="shared" si="37"/>
        <v>44</v>
      </c>
      <c r="BA71" s="378" t="b">
        <f t="shared" si="38"/>
        <v>0</v>
      </c>
      <c r="BB71" s="379" t="str">
        <f t="shared" si="39"/>
        <v>K36</v>
      </c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</row>
    <row r="72" spans="1:65" s="356" customFormat="1" ht="11.25" customHeight="1">
      <c r="A72" s="357">
        <f t="shared" si="17"/>
        <v>69</v>
      </c>
      <c r="B72" s="358">
        <v>16</v>
      </c>
      <c r="C72" s="373">
        <v>14</v>
      </c>
      <c r="D72" s="364" t="s">
        <v>90</v>
      </c>
      <c r="E72" s="360">
        <f t="shared" si="32"/>
        <v>0.17831018518518518</v>
      </c>
      <c r="F72" s="361">
        <f t="shared" si="31"/>
        <v>0.0005439814814814647</v>
      </c>
      <c r="G72" s="361"/>
      <c r="H72" s="362">
        <f t="shared" si="33"/>
        <v>24</v>
      </c>
      <c r="I72" s="363">
        <f t="shared" si="34"/>
        <v>0.007429591049382716</v>
      </c>
      <c r="J72" s="364">
        <v>25</v>
      </c>
      <c r="K72" s="365">
        <v>32</v>
      </c>
      <c r="L72" s="364">
        <v>36</v>
      </c>
      <c r="M72" s="364"/>
      <c r="N72" s="365">
        <v>49</v>
      </c>
      <c r="O72" s="364"/>
      <c r="P72" s="387"/>
      <c r="Q72" s="387"/>
      <c r="R72" s="387" t="s">
        <v>152</v>
      </c>
      <c r="S72" s="373" t="s">
        <v>72</v>
      </c>
      <c r="T72" s="373">
        <v>1955</v>
      </c>
      <c r="U72" s="374" t="str">
        <f t="shared" si="35"/>
        <v>K50</v>
      </c>
      <c r="V72" s="375" t="s">
        <v>71</v>
      </c>
      <c r="W72" s="388">
        <v>0.050509259259259254</v>
      </c>
      <c r="X72" s="383">
        <v>6</v>
      </c>
      <c r="Y72" s="384">
        <f>W72/X72</f>
        <v>0.008418209876543209</v>
      </c>
      <c r="Z72" s="410">
        <v>0.04313657407407407</v>
      </c>
      <c r="AA72" s="383">
        <v>6</v>
      </c>
      <c r="AB72" s="384">
        <f t="shared" si="28"/>
        <v>0.007189429012345678</v>
      </c>
      <c r="AC72" s="381">
        <v>0.04207175925925926</v>
      </c>
      <c r="AD72" s="383">
        <v>6</v>
      </c>
      <c r="AE72" s="371">
        <f t="shared" si="36"/>
        <v>0.00701195987654321</v>
      </c>
      <c r="AF72" s="382"/>
      <c r="AG72" s="383"/>
      <c r="AH72" s="384"/>
      <c r="AI72" s="381">
        <v>0.04259259259259259</v>
      </c>
      <c r="AJ72" s="383">
        <v>6</v>
      </c>
      <c r="AK72" s="371">
        <f t="shared" si="30"/>
        <v>0.0070987654320987656</v>
      </c>
      <c r="AL72" s="521"/>
      <c r="AM72" s="383"/>
      <c r="AN72" s="384"/>
      <c r="AO72" s="390"/>
      <c r="AP72" s="391"/>
      <c r="AQ72" s="392" t="e">
        <f t="shared" si="40"/>
        <v>#DIV/0!</v>
      </c>
      <c r="AR72" s="380"/>
      <c r="AS72" s="385"/>
      <c r="AT72" s="384" t="e">
        <f t="shared" si="41"/>
        <v>#DIV/0!</v>
      </c>
      <c r="AU72" s="342">
        <v>1</v>
      </c>
      <c r="AV72" s="411"/>
      <c r="AW72" s="411"/>
      <c r="AX72" s="412"/>
      <c r="AY72" s="413"/>
      <c r="AZ72" s="377">
        <f t="shared" si="37"/>
        <v>54</v>
      </c>
      <c r="BA72" s="378" t="b">
        <f t="shared" si="38"/>
        <v>0</v>
      </c>
      <c r="BB72" s="379" t="str">
        <f t="shared" si="39"/>
        <v>K50</v>
      </c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355"/>
    </row>
    <row r="73" spans="1:65" s="356" customFormat="1" ht="11.25" customHeight="1" thickBot="1">
      <c r="A73" s="433">
        <f t="shared" si="17"/>
        <v>70</v>
      </c>
      <c r="B73" s="358">
        <v>17</v>
      </c>
      <c r="C73" s="373">
        <v>52</v>
      </c>
      <c r="D73" s="364" t="s">
        <v>137</v>
      </c>
      <c r="E73" s="360">
        <f t="shared" si="32"/>
        <v>0.17885416666666665</v>
      </c>
      <c r="F73" s="361">
        <f t="shared" si="31"/>
      </c>
      <c r="G73" s="361"/>
      <c r="H73" s="362">
        <f t="shared" si="33"/>
        <v>24</v>
      </c>
      <c r="I73" s="363">
        <f t="shared" si="34"/>
        <v>0.007452256944444444</v>
      </c>
      <c r="J73" s="364"/>
      <c r="K73" s="365">
        <v>40</v>
      </c>
      <c r="L73" s="364">
        <v>38</v>
      </c>
      <c r="M73" s="364"/>
      <c r="N73" s="365">
        <v>59</v>
      </c>
      <c r="O73" s="364">
        <v>49</v>
      </c>
      <c r="P73" s="387"/>
      <c r="Q73" s="387"/>
      <c r="R73" s="387" t="s">
        <v>152</v>
      </c>
      <c r="S73" s="373" t="s">
        <v>72</v>
      </c>
      <c r="T73" s="373">
        <v>1958</v>
      </c>
      <c r="U73" s="374" t="str">
        <f t="shared" si="35"/>
        <v>K50</v>
      </c>
      <c r="V73" s="375" t="s">
        <v>71</v>
      </c>
      <c r="W73" s="388"/>
      <c r="X73" s="383"/>
      <c r="Y73" s="384"/>
      <c r="Z73" s="389">
        <v>0.04488425925925926</v>
      </c>
      <c r="AA73" s="383">
        <v>6</v>
      </c>
      <c r="AB73" s="384">
        <f t="shared" si="28"/>
        <v>0.007480709876543211</v>
      </c>
      <c r="AC73" s="381">
        <v>0.04361111111111111</v>
      </c>
      <c r="AD73" s="383">
        <v>6</v>
      </c>
      <c r="AE73" s="371">
        <f t="shared" si="36"/>
        <v>0.007268518518518518</v>
      </c>
      <c r="AF73" s="382"/>
      <c r="AG73" s="383"/>
      <c r="AH73" s="384"/>
      <c r="AI73" s="381">
        <v>0.044641203703703704</v>
      </c>
      <c r="AJ73" s="383">
        <v>6</v>
      </c>
      <c r="AK73" s="371">
        <f t="shared" si="30"/>
        <v>0.007440200617283951</v>
      </c>
      <c r="AL73" s="521">
        <v>0.045717592592592594</v>
      </c>
      <c r="AM73" s="383">
        <v>6</v>
      </c>
      <c r="AN73" s="384">
        <f>AL73/AM73</f>
        <v>0.007619598765432099</v>
      </c>
      <c r="AO73" s="390"/>
      <c r="AP73" s="391"/>
      <c r="AQ73" s="392" t="e">
        <f t="shared" si="40"/>
        <v>#DIV/0!</v>
      </c>
      <c r="AR73" s="376"/>
      <c r="AS73" s="385"/>
      <c r="AT73" s="384" t="e">
        <f t="shared" si="41"/>
        <v>#DIV/0!</v>
      </c>
      <c r="AU73" s="342">
        <v>1</v>
      </c>
      <c r="AV73" s="394"/>
      <c r="AW73" s="395"/>
      <c r="AX73" s="394"/>
      <c r="AY73" s="396"/>
      <c r="AZ73" s="377">
        <f t="shared" si="37"/>
        <v>51</v>
      </c>
      <c r="BA73" s="378" t="b">
        <f t="shared" si="38"/>
        <v>0</v>
      </c>
      <c r="BB73" s="379" t="str">
        <f t="shared" si="39"/>
        <v>K50</v>
      </c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</row>
    <row r="74" spans="1:65" s="285" customFormat="1" ht="11.25" customHeight="1">
      <c r="A74" s="275">
        <f t="shared" si="17"/>
        <v>71</v>
      </c>
      <c r="B74" s="276">
        <v>18</v>
      </c>
      <c r="C74" s="289">
        <v>64</v>
      </c>
      <c r="D74" s="286" t="s">
        <v>171</v>
      </c>
      <c r="E74" s="277">
        <f t="shared" si="32"/>
        <v>0.11659722222222221</v>
      </c>
      <c r="F74" s="278">
        <f t="shared" si="31"/>
        <v>0.003460648148148171</v>
      </c>
      <c r="G74" s="278"/>
      <c r="H74" s="279">
        <f t="shared" si="33"/>
        <v>18</v>
      </c>
      <c r="I74" s="280">
        <f t="shared" si="34"/>
        <v>0.006477623456790123</v>
      </c>
      <c r="J74" s="286"/>
      <c r="K74" s="287"/>
      <c r="L74" s="286">
        <v>33</v>
      </c>
      <c r="M74" s="286">
        <v>40</v>
      </c>
      <c r="N74" s="287">
        <v>43</v>
      </c>
      <c r="O74" s="286"/>
      <c r="P74" s="288"/>
      <c r="Q74" s="288"/>
      <c r="R74" s="288" t="s">
        <v>152</v>
      </c>
      <c r="S74" s="289" t="s">
        <v>58</v>
      </c>
      <c r="T74" s="289">
        <v>1953</v>
      </c>
      <c r="U74" s="290" t="str">
        <f t="shared" si="35"/>
        <v>M50</v>
      </c>
      <c r="V74" s="291" t="s">
        <v>71</v>
      </c>
      <c r="W74" s="300"/>
      <c r="X74" s="297"/>
      <c r="Y74" s="298"/>
      <c r="Z74" s="301"/>
      <c r="AA74" s="297"/>
      <c r="AB74" s="298"/>
      <c r="AC74" s="295">
        <v>0.04025462962962963</v>
      </c>
      <c r="AD74" s="297">
        <v>6</v>
      </c>
      <c r="AE74" s="282">
        <f t="shared" si="36"/>
        <v>0.006709104938271606</v>
      </c>
      <c r="AF74" s="296">
        <v>0.03761574074074074</v>
      </c>
      <c r="AG74" s="297">
        <v>6</v>
      </c>
      <c r="AH74" s="298">
        <f aca="true" t="shared" si="42" ref="AH74:AH79">AF74/AG74</f>
        <v>0.00626929012345679</v>
      </c>
      <c r="AI74" s="295">
        <v>0.03872685185185185</v>
      </c>
      <c r="AJ74" s="297">
        <v>6</v>
      </c>
      <c r="AK74" s="282">
        <f t="shared" si="30"/>
        <v>0.006454475308641975</v>
      </c>
      <c r="AL74" s="522"/>
      <c r="AM74" s="297"/>
      <c r="AN74" s="298"/>
      <c r="AO74" s="302"/>
      <c r="AP74" s="303"/>
      <c r="AQ74" s="304" t="e">
        <f t="shared" si="40"/>
        <v>#DIV/0!</v>
      </c>
      <c r="AR74" s="292"/>
      <c r="AS74" s="299"/>
      <c r="AT74" s="298" t="e">
        <f t="shared" si="41"/>
        <v>#DIV/0!</v>
      </c>
      <c r="AU74" s="305">
        <v>1</v>
      </c>
      <c r="AV74" s="434"/>
      <c r="AW74" s="435"/>
      <c r="AX74" s="434"/>
      <c r="AY74" s="436"/>
      <c r="AZ74" s="437">
        <f t="shared" si="37"/>
        <v>56</v>
      </c>
      <c r="BA74" s="438" t="str">
        <f t="shared" si="38"/>
        <v>M50</v>
      </c>
      <c r="BB74" s="293" t="b">
        <f t="shared" si="39"/>
        <v>0</v>
      </c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</row>
    <row r="75" spans="1:65" s="285" customFormat="1" ht="11.25" customHeight="1">
      <c r="A75" s="306">
        <f t="shared" si="17"/>
        <v>72</v>
      </c>
      <c r="B75" s="276">
        <v>19</v>
      </c>
      <c r="C75" s="289">
        <v>11</v>
      </c>
      <c r="D75" s="286" t="s">
        <v>68</v>
      </c>
      <c r="E75" s="277">
        <f t="shared" si="32"/>
        <v>0.12005787037037038</v>
      </c>
      <c r="F75" s="278">
        <f t="shared" si="31"/>
        <v>0.011921296296296291</v>
      </c>
      <c r="G75" s="278"/>
      <c r="H75" s="279">
        <f t="shared" si="33"/>
        <v>18</v>
      </c>
      <c r="I75" s="280">
        <f t="shared" si="34"/>
        <v>0.006669881687242799</v>
      </c>
      <c r="J75" s="286">
        <v>24</v>
      </c>
      <c r="K75" s="287"/>
      <c r="L75" s="286">
        <v>32</v>
      </c>
      <c r="M75" s="286">
        <v>41</v>
      </c>
      <c r="N75" s="287"/>
      <c r="O75" s="286"/>
      <c r="P75" s="288"/>
      <c r="Q75" s="288"/>
      <c r="R75" s="288" t="s">
        <v>152</v>
      </c>
      <c r="S75" s="289" t="s">
        <v>58</v>
      </c>
      <c r="T75" s="289">
        <v>1942</v>
      </c>
      <c r="U75" s="290" t="str">
        <f t="shared" si="35"/>
        <v>M60</v>
      </c>
      <c r="V75" s="291" t="s">
        <v>71</v>
      </c>
      <c r="W75" s="300">
        <v>0.042164351851851856</v>
      </c>
      <c r="X75" s="297">
        <v>6</v>
      </c>
      <c r="Y75" s="298">
        <f>W75/X75</f>
        <v>0.007027391975308643</v>
      </c>
      <c r="Z75" s="301"/>
      <c r="AA75" s="297"/>
      <c r="AB75" s="298"/>
      <c r="AC75" s="295">
        <v>0.04025462962962963</v>
      </c>
      <c r="AD75" s="297">
        <v>6</v>
      </c>
      <c r="AE75" s="282">
        <f t="shared" si="36"/>
        <v>0.006709104938271606</v>
      </c>
      <c r="AF75" s="296">
        <v>0.037638888888888895</v>
      </c>
      <c r="AG75" s="297">
        <v>6</v>
      </c>
      <c r="AH75" s="298">
        <f t="shared" si="42"/>
        <v>0.006273148148148149</v>
      </c>
      <c r="AI75" s="295"/>
      <c r="AJ75" s="297"/>
      <c r="AK75" s="282"/>
      <c r="AL75" s="522"/>
      <c r="AM75" s="297"/>
      <c r="AN75" s="298"/>
      <c r="AO75" s="302"/>
      <c r="AP75" s="303"/>
      <c r="AQ75" s="304" t="e">
        <f t="shared" si="40"/>
        <v>#DIV/0!</v>
      </c>
      <c r="AR75" s="292"/>
      <c r="AS75" s="299"/>
      <c r="AT75" s="298" t="e">
        <f t="shared" si="41"/>
        <v>#DIV/0!</v>
      </c>
      <c r="AU75" s="305">
        <v>1</v>
      </c>
      <c r="AV75" s="307"/>
      <c r="AW75" s="308"/>
      <c r="AX75" s="425"/>
      <c r="AY75" s="309"/>
      <c r="AZ75" s="293">
        <f t="shared" si="37"/>
        <v>67</v>
      </c>
      <c r="BA75" s="293" t="str">
        <f t="shared" si="38"/>
        <v>M60</v>
      </c>
      <c r="BB75" s="293" t="b">
        <f t="shared" si="39"/>
        <v>0</v>
      </c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</row>
    <row r="76" spans="1:65" s="285" customFormat="1" ht="11.25" customHeight="1">
      <c r="A76" s="275">
        <f t="shared" si="17"/>
        <v>73</v>
      </c>
      <c r="B76" s="276">
        <v>20</v>
      </c>
      <c r="C76" s="289">
        <v>56</v>
      </c>
      <c r="D76" s="286" t="s">
        <v>166</v>
      </c>
      <c r="E76" s="277">
        <f t="shared" si="32"/>
        <v>0.13197916666666668</v>
      </c>
      <c r="F76" s="278">
        <f t="shared" si="31"/>
        <v>0.0008101851851851638</v>
      </c>
      <c r="G76" s="278"/>
      <c r="H76" s="279">
        <f t="shared" si="33"/>
        <v>18</v>
      </c>
      <c r="I76" s="280">
        <f t="shared" si="34"/>
        <v>0.007332175925925926</v>
      </c>
      <c r="J76" s="286"/>
      <c r="K76" s="287"/>
      <c r="L76" s="286">
        <v>41</v>
      </c>
      <c r="M76" s="286">
        <v>47</v>
      </c>
      <c r="N76" s="287">
        <v>51</v>
      </c>
      <c r="O76" s="286"/>
      <c r="P76" s="288"/>
      <c r="Q76" s="288"/>
      <c r="R76" s="288" t="s">
        <v>152</v>
      </c>
      <c r="S76" s="289" t="s">
        <v>58</v>
      </c>
      <c r="T76" s="289">
        <v>1946</v>
      </c>
      <c r="U76" s="290" t="str">
        <f t="shared" si="35"/>
        <v>M60</v>
      </c>
      <c r="V76" s="291" t="s">
        <v>71</v>
      </c>
      <c r="W76" s="300"/>
      <c r="X76" s="297"/>
      <c r="Y76" s="298"/>
      <c r="Z76" s="301"/>
      <c r="AA76" s="297"/>
      <c r="AB76" s="298"/>
      <c r="AC76" s="295">
        <v>0.044849537037037035</v>
      </c>
      <c r="AD76" s="297">
        <v>6</v>
      </c>
      <c r="AE76" s="282">
        <f t="shared" si="36"/>
        <v>0.007474922839506172</v>
      </c>
      <c r="AF76" s="296">
        <v>0.04344907407407408</v>
      </c>
      <c r="AG76" s="297">
        <v>6</v>
      </c>
      <c r="AH76" s="298">
        <f t="shared" si="42"/>
        <v>0.007241512345679013</v>
      </c>
      <c r="AI76" s="295">
        <v>0.043680555555555556</v>
      </c>
      <c r="AJ76" s="297">
        <v>6</v>
      </c>
      <c r="AK76" s="282">
        <f>AI76/AJ76</f>
        <v>0.007280092592592592</v>
      </c>
      <c r="AL76" s="522"/>
      <c r="AM76" s="297"/>
      <c r="AN76" s="298"/>
      <c r="AO76" s="302"/>
      <c r="AP76" s="303"/>
      <c r="AQ76" s="304" t="e">
        <f t="shared" si="40"/>
        <v>#DIV/0!</v>
      </c>
      <c r="AR76" s="292"/>
      <c r="AS76" s="299"/>
      <c r="AT76" s="298" t="e">
        <f t="shared" si="41"/>
        <v>#DIV/0!</v>
      </c>
      <c r="AU76" s="305">
        <v>1</v>
      </c>
      <c r="AV76" s="434"/>
      <c r="AW76" s="435"/>
      <c r="AX76" s="434"/>
      <c r="AY76" s="436"/>
      <c r="AZ76" s="437">
        <f t="shared" si="37"/>
        <v>63</v>
      </c>
      <c r="BA76" s="438" t="str">
        <f t="shared" si="38"/>
        <v>M60</v>
      </c>
      <c r="BB76" s="293" t="b">
        <f t="shared" si="39"/>
        <v>0</v>
      </c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</row>
    <row r="77" spans="1:65" s="356" customFormat="1" ht="11.25" customHeight="1">
      <c r="A77" s="357">
        <f t="shared" si="17"/>
        <v>74</v>
      </c>
      <c r="B77" s="358">
        <v>21</v>
      </c>
      <c r="C77" s="373">
        <v>61</v>
      </c>
      <c r="D77" s="364" t="s">
        <v>167</v>
      </c>
      <c r="E77" s="360">
        <f t="shared" si="32"/>
        <v>0.13278935185185184</v>
      </c>
      <c r="F77" s="361">
        <f t="shared" si="31"/>
        <v>0.010335648148148135</v>
      </c>
      <c r="G77" s="361"/>
      <c r="H77" s="362">
        <f t="shared" si="33"/>
        <v>18</v>
      </c>
      <c r="I77" s="363">
        <f t="shared" si="34"/>
        <v>0.007377186213991769</v>
      </c>
      <c r="J77" s="364"/>
      <c r="K77" s="365"/>
      <c r="L77" s="364">
        <v>40</v>
      </c>
      <c r="M77" s="364">
        <v>49</v>
      </c>
      <c r="N77" s="365">
        <v>54</v>
      </c>
      <c r="O77" s="364"/>
      <c r="P77" s="387"/>
      <c r="Q77" s="387"/>
      <c r="R77" s="387" t="s">
        <v>152</v>
      </c>
      <c r="S77" s="373" t="s">
        <v>72</v>
      </c>
      <c r="T77" s="373">
        <v>1950</v>
      </c>
      <c r="U77" s="374" t="str">
        <f t="shared" si="35"/>
        <v>K50</v>
      </c>
      <c r="V77" s="375" t="s">
        <v>71</v>
      </c>
      <c r="W77" s="388"/>
      <c r="X77" s="383"/>
      <c r="Y77" s="384"/>
      <c r="Z77" s="389"/>
      <c r="AA77" s="383"/>
      <c r="AB77" s="384"/>
      <c r="AC77" s="381">
        <v>0.044606481481481476</v>
      </c>
      <c r="AD77" s="383">
        <v>6</v>
      </c>
      <c r="AE77" s="371">
        <f t="shared" si="36"/>
        <v>0.007434413580246913</v>
      </c>
      <c r="AF77" s="382">
        <v>0.044189814814814814</v>
      </c>
      <c r="AG77" s="383">
        <v>6</v>
      </c>
      <c r="AH77" s="384">
        <f t="shared" si="42"/>
        <v>0.007364969135802469</v>
      </c>
      <c r="AI77" s="381">
        <v>0.043993055555555556</v>
      </c>
      <c r="AJ77" s="383">
        <v>6</v>
      </c>
      <c r="AK77" s="371">
        <f>AI77/AJ77</f>
        <v>0.007332175925925926</v>
      </c>
      <c r="AL77" s="521"/>
      <c r="AM77" s="383"/>
      <c r="AN77" s="384"/>
      <c r="AO77" s="390"/>
      <c r="AP77" s="391"/>
      <c r="AQ77" s="392" t="e">
        <f t="shared" si="40"/>
        <v>#DIV/0!</v>
      </c>
      <c r="AR77" s="376"/>
      <c r="AS77" s="385"/>
      <c r="AT77" s="384" t="e">
        <f t="shared" si="41"/>
        <v>#DIV/0!</v>
      </c>
      <c r="AU77" s="342">
        <v>1</v>
      </c>
      <c r="AV77" s="394"/>
      <c r="AW77" s="395"/>
      <c r="AX77" s="394"/>
      <c r="AY77" s="396"/>
      <c r="AZ77" s="377">
        <f t="shared" si="37"/>
        <v>59</v>
      </c>
      <c r="BA77" s="378" t="b">
        <f t="shared" si="38"/>
        <v>0</v>
      </c>
      <c r="BB77" s="379" t="str">
        <f t="shared" si="39"/>
        <v>K50</v>
      </c>
      <c r="BC77" s="355"/>
      <c r="BD77" s="355"/>
      <c r="BE77" s="355"/>
      <c r="BF77" s="355"/>
      <c r="BG77" s="355"/>
      <c r="BH77" s="355"/>
      <c r="BI77" s="355"/>
      <c r="BJ77" s="355"/>
      <c r="BK77" s="355"/>
      <c r="BL77" s="355"/>
      <c r="BM77" s="355"/>
    </row>
    <row r="78" spans="1:65" s="356" customFormat="1" ht="11.25" customHeight="1">
      <c r="A78" s="357">
        <f t="shared" si="17"/>
        <v>75</v>
      </c>
      <c r="B78" s="358">
        <v>22</v>
      </c>
      <c r="C78" s="373">
        <v>46</v>
      </c>
      <c r="D78" s="364" t="s">
        <v>126</v>
      </c>
      <c r="E78" s="360">
        <f t="shared" si="32"/>
        <v>0.14312499999999997</v>
      </c>
      <c r="F78" s="361">
        <f t="shared" si="31"/>
        <v>0.008159722222222249</v>
      </c>
      <c r="G78" s="361"/>
      <c r="H78" s="362">
        <f t="shared" si="33"/>
        <v>18</v>
      </c>
      <c r="I78" s="363">
        <f t="shared" si="34"/>
        <v>0.007951388888888888</v>
      </c>
      <c r="J78" s="364"/>
      <c r="K78" s="365">
        <v>43</v>
      </c>
      <c r="L78" s="364">
        <v>45</v>
      </c>
      <c r="M78" s="364">
        <v>52</v>
      </c>
      <c r="N78" s="365"/>
      <c r="O78" s="364"/>
      <c r="P78" s="387"/>
      <c r="Q78" s="387"/>
      <c r="R78" s="387" t="s">
        <v>152</v>
      </c>
      <c r="S78" s="373" t="s">
        <v>72</v>
      </c>
      <c r="T78" s="373">
        <v>1953</v>
      </c>
      <c r="U78" s="374" t="str">
        <f t="shared" si="35"/>
        <v>K50</v>
      </c>
      <c r="V78" s="375" t="s">
        <v>71</v>
      </c>
      <c r="W78" s="388"/>
      <c r="X78" s="383"/>
      <c r="Y78" s="384"/>
      <c r="Z78" s="389">
        <v>0.04821759259259259</v>
      </c>
      <c r="AA78" s="383">
        <v>6</v>
      </c>
      <c r="AB78" s="384">
        <f>Z78/AA78</f>
        <v>0.008036265432098766</v>
      </c>
      <c r="AC78" s="381">
        <v>0.04780092592592592</v>
      </c>
      <c r="AD78" s="383">
        <v>6</v>
      </c>
      <c r="AE78" s="371">
        <f t="shared" si="36"/>
        <v>0.00796682098765432</v>
      </c>
      <c r="AF78" s="382">
        <v>0.04710648148148148</v>
      </c>
      <c r="AG78" s="383">
        <v>6</v>
      </c>
      <c r="AH78" s="384">
        <f t="shared" si="42"/>
        <v>0.00785108024691358</v>
      </c>
      <c r="AI78" s="381"/>
      <c r="AJ78" s="383"/>
      <c r="AK78" s="371"/>
      <c r="AL78" s="521"/>
      <c r="AM78" s="383"/>
      <c r="AN78" s="384"/>
      <c r="AO78" s="390"/>
      <c r="AP78" s="391"/>
      <c r="AQ78" s="392" t="e">
        <f t="shared" si="40"/>
        <v>#DIV/0!</v>
      </c>
      <c r="AR78" s="376"/>
      <c r="AS78" s="385"/>
      <c r="AT78" s="384" t="e">
        <f t="shared" si="41"/>
        <v>#DIV/0!</v>
      </c>
      <c r="AU78" s="342">
        <v>1</v>
      </c>
      <c r="AV78" s="394"/>
      <c r="AW78" s="395"/>
      <c r="AX78" s="394"/>
      <c r="AY78" s="396"/>
      <c r="AZ78" s="377">
        <f t="shared" si="37"/>
        <v>56</v>
      </c>
      <c r="BA78" s="378" t="b">
        <f t="shared" si="38"/>
        <v>0</v>
      </c>
      <c r="BB78" s="379" t="str">
        <f t="shared" si="39"/>
        <v>K50</v>
      </c>
      <c r="BC78" s="355"/>
      <c r="BD78" s="355"/>
      <c r="BE78" s="355"/>
      <c r="BF78" s="355"/>
      <c r="BG78" s="355"/>
      <c r="BH78" s="355"/>
      <c r="BI78" s="355"/>
      <c r="BJ78" s="355"/>
      <c r="BK78" s="355"/>
      <c r="BL78" s="355"/>
      <c r="BM78" s="355"/>
    </row>
    <row r="79" spans="1:65" s="356" customFormat="1" ht="11.25" customHeight="1">
      <c r="A79" s="357">
        <f t="shared" si="17"/>
        <v>76</v>
      </c>
      <c r="B79" s="358">
        <v>23</v>
      </c>
      <c r="C79" s="373">
        <v>24</v>
      </c>
      <c r="D79" s="364" t="s">
        <v>99</v>
      </c>
      <c r="E79" s="360">
        <f t="shared" si="32"/>
        <v>0.15128472222222222</v>
      </c>
      <c r="F79" s="361">
        <f t="shared" si="31"/>
        <v>0.0001273148148148162</v>
      </c>
      <c r="G79" s="361"/>
      <c r="H79" s="362">
        <f t="shared" si="33"/>
        <v>18</v>
      </c>
      <c r="I79" s="363">
        <f t="shared" si="34"/>
        <v>0.008404706790123458</v>
      </c>
      <c r="J79" s="364">
        <v>34</v>
      </c>
      <c r="K79" s="365"/>
      <c r="L79" s="364"/>
      <c r="M79" s="364">
        <v>50</v>
      </c>
      <c r="N79" s="365">
        <v>66</v>
      </c>
      <c r="O79" s="364"/>
      <c r="P79" s="387"/>
      <c r="Q79" s="387"/>
      <c r="R79" s="387" t="s">
        <v>152</v>
      </c>
      <c r="S79" s="373" t="s">
        <v>72</v>
      </c>
      <c r="T79" s="373">
        <v>1947</v>
      </c>
      <c r="U79" s="374" t="str">
        <f t="shared" si="35"/>
        <v>K50</v>
      </c>
      <c r="V79" s="375" t="s">
        <v>71</v>
      </c>
      <c r="W79" s="388">
        <v>0.05734953703703704</v>
      </c>
      <c r="X79" s="383">
        <v>6</v>
      </c>
      <c r="Y79" s="384">
        <f>W79/X79</f>
        <v>0.009558256172839506</v>
      </c>
      <c r="Z79" s="389"/>
      <c r="AA79" s="383"/>
      <c r="AB79" s="384"/>
      <c r="AC79" s="381"/>
      <c r="AD79" s="383"/>
      <c r="AE79" s="371"/>
      <c r="AF79" s="382">
        <v>0.046678240740740735</v>
      </c>
      <c r="AG79" s="383">
        <v>6</v>
      </c>
      <c r="AH79" s="384">
        <f t="shared" si="42"/>
        <v>0.007779706790123456</v>
      </c>
      <c r="AI79" s="381">
        <v>0.04725694444444445</v>
      </c>
      <c r="AJ79" s="383">
        <v>6</v>
      </c>
      <c r="AK79" s="371">
        <f aca="true" t="shared" si="43" ref="AK79:AK85">AI79/AJ79</f>
        <v>0.007876157407407408</v>
      </c>
      <c r="AL79" s="521"/>
      <c r="AM79" s="383"/>
      <c r="AN79" s="384"/>
      <c r="AO79" s="390"/>
      <c r="AP79" s="391"/>
      <c r="AQ79" s="392" t="e">
        <f t="shared" si="40"/>
        <v>#DIV/0!</v>
      </c>
      <c r="AR79" s="380"/>
      <c r="AS79" s="385"/>
      <c r="AT79" s="384" t="e">
        <f t="shared" si="41"/>
        <v>#DIV/0!</v>
      </c>
      <c r="AU79" s="342">
        <v>1</v>
      </c>
      <c r="AV79" s="397"/>
      <c r="AW79" s="398"/>
      <c r="AX79" s="397"/>
      <c r="AY79" s="399"/>
      <c r="AZ79" s="379">
        <f t="shared" si="37"/>
        <v>62</v>
      </c>
      <c r="BA79" s="379" t="b">
        <f t="shared" si="38"/>
        <v>0</v>
      </c>
      <c r="BB79" s="379" t="str">
        <f t="shared" si="39"/>
        <v>K50</v>
      </c>
      <c r="BC79" s="355"/>
      <c r="BD79" s="355"/>
      <c r="BE79" s="355"/>
      <c r="BF79" s="355"/>
      <c r="BG79" s="355"/>
      <c r="BH79" s="355"/>
      <c r="BI79" s="355"/>
      <c r="BJ79" s="355"/>
      <c r="BK79" s="355"/>
      <c r="BL79" s="355"/>
      <c r="BM79" s="355"/>
    </row>
    <row r="80" spans="1:65" s="356" customFormat="1" ht="11.25" customHeight="1" thickBot="1">
      <c r="A80" s="433">
        <f t="shared" si="17"/>
        <v>77</v>
      </c>
      <c r="B80" s="358">
        <v>24</v>
      </c>
      <c r="C80" s="373">
        <v>42</v>
      </c>
      <c r="D80" s="364" t="s">
        <v>118</v>
      </c>
      <c r="E80" s="360">
        <f t="shared" si="32"/>
        <v>0.15141203703703704</v>
      </c>
      <c r="F80" s="361">
        <f t="shared" si="31"/>
      </c>
      <c r="G80" s="361"/>
      <c r="H80" s="362">
        <f t="shared" si="33"/>
        <v>18</v>
      </c>
      <c r="I80" s="363">
        <f t="shared" si="34"/>
        <v>0.008411779835390947</v>
      </c>
      <c r="J80" s="364">
        <v>41</v>
      </c>
      <c r="K80" s="365"/>
      <c r="L80" s="364">
        <v>46</v>
      </c>
      <c r="M80" s="364"/>
      <c r="N80" s="365">
        <v>64</v>
      </c>
      <c r="O80" s="364"/>
      <c r="P80" s="387"/>
      <c r="Q80" s="387"/>
      <c r="R80" s="387" t="s">
        <v>152</v>
      </c>
      <c r="S80" s="373" t="s">
        <v>72</v>
      </c>
      <c r="T80" s="373">
        <v>1951</v>
      </c>
      <c r="U80" s="374" t="str">
        <f t="shared" si="35"/>
        <v>K50</v>
      </c>
      <c r="V80" s="375" t="s">
        <v>71</v>
      </c>
      <c r="W80" s="388">
        <v>0.05752314814814815</v>
      </c>
      <c r="X80" s="383">
        <v>6</v>
      </c>
      <c r="Y80" s="384">
        <f>W80/X80</f>
        <v>0.009587191358024692</v>
      </c>
      <c r="Z80" s="389"/>
      <c r="AA80" s="383"/>
      <c r="AB80" s="384"/>
      <c r="AC80" s="381">
        <v>0.04780092592592592</v>
      </c>
      <c r="AD80" s="383">
        <v>6</v>
      </c>
      <c r="AE80" s="371">
        <f>AC80/AD80</f>
        <v>0.00796682098765432</v>
      </c>
      <c r="AF80" s="382"/>
      <c r="AG80" s="383"/>
      <c r="AH80" s="384"/>
      <c r="AI80" s="381">
        <v>0.04608796296296296</v>
      </c>
      <c r="AJ80" s="383">
        <v>6</v>
      </c>
      <c r="AK80" s="371">
        <f t="shared" si="43"/>
        <v>0.007681327160493827</v>
      </c>
      <c r="AL80" s="521"/>
      <c r="AM80" s="383"/>
      <c r="AN80" s="384"/>
      <c r="AO80" s="390"/>
      <c r="AP80" s="391"/>
      <c r="AQ80" s="392" t="e">
        <f t="shared" si="40"/>
        <v>#DIV/0!</v>
      </c>
      <c r="AR80" s="380"/>
      <c r="AS80" s="385"/>
      <c r="AT80" s="384" t="e">
        <f t="shared" si="41"/>
        <v>#DIV/0!</v>
      </c>
      <c r="AU80" s="342">
        <v>1</v>
      </c>
      <c r="AV80" s="397"/>
      <c r="AW80" s="398"/>
      <c r="AX80" s="397"/>
      <c r="AY80" s="399"/>
      <c r="AZ80" s="379">
        <f t="shared" si="37"/>
        <v>58</v>
      </c>
      <c r="BA80" s="379" t="b">
        <f t="shared" si="38"/>
        <v>0</v>
      </c>
      <c r="BB80" s="379" t="str">
        <f t="shared" si="39"/>
        <v>K50</v>
      </c>
      <c r="BC80" s="355"/>
      <c r="BD80" s="355"/>
      <c r="BE80" s="355"/>
      <c r="BF80" s="355"/>
      <c r="BG80" s="355"/>
      <c r="BH80" s="355"/>
      <c r="BI80" s="355"/>
      <c r="BJ80" s="355"/>
      <c r="BK80" s="355"/>
      <c r="BL80" s="355"/>
      <c r="BM80" s="355"/>
    </row>
    <row r="81" spans="1:65" s="356" customFormat="1" ht="11.25" customHeight="1">
      <c r="A81" s="357">
        <f t="shared" si="17"/>
        <v>78</v>
      </c>
      <c r="B81" s="358">
        <v>25</v>
      </c>
      <c r="C81" s="373">
        <v>75</v>
      </c>
      <c r="D81" s="364" t="s">
        <v>185</v>
      </c>
      <c r="E81" s="360">
        <f t="shared" si="32"/>
        <v>0.07480324074074074</v>
      </c>
      <c r="F81" s="361">
        <f t="shared" si="31"/>
        <v>0.0009143518518518468</v>
      </c>
      <c r="G81" s="361"/>
      <c r="H81" s="362">
        <f t="shared" si="33"/>
        <v>12</v>
      </c>
      <c r="I81" s="363">
        <f t="shared" si="34"/>
        <v>0.006233603395061728</v>
      </c>
      <c r="J81" s="364"/>
      <c r="K81" s="365"/>
      <c r="L81" s="364"/>
      <c r="M81" s="364">
        <v>36</v>
      </c>
      <c r="N81" s="365">
        <v>33</v>
      </c>
      <c r="O81" s="364"/>
      <c r="P81" s="387"/>
      <c r="Q81" s="387"/>
      <c r="R81" s="387" t="s">
        <v>152</v>
      </c>
      <c r="S81" s="373" t="s">
        <v>72</v>
      </c>
      <c r="T81" s="373">
        <v>1996</v>
      </c>
      <c r="U81" s="374" t="str">
        <f t="shared" si="35"/>
        <v>K16</v>
      </c>
      <c r="V81" s="375" t="s">
        <v>87</v>
      </c>
      <c r="W81" s="388"/>
      <c r="X81" s="383"/>
      <c r="Y81" s="384"/>
      <c r="Z81" s="389"/>
      <c r="AA81" s="383"/>
      <c r="AB81" s="384"/>
      <c r="AC81" s="381"/>
      <c r="AD81" s="383"/>
      <c r="AE81" s="371"/>
      <c r="AF81" s="382">
        <v>0.03741898148148148</v>
      </c>
      <c r="AG81" s="383">
        <v>6</v>
      </c>
      <c r="AH81" s="384">
        <f>AF81/AG81</f>
        <v>0.006236496913580246</v>
      </c>
      <c r="AI81" s="381">
        <v>0.03738425925925926</v>
      </c>
      <c r="AJ81" s="383">
        <v>6</v>
      </c>
      <c r="AK81" s="371">
        <f t="shared" si="43"/>
        <v>0.0062307098765432105</v>
      </c>
      <c r="AL81" s="521"/>
      <c r="AM81" s="383"/>
      <c r="AN81" s="384"/>
      <c r="AO81" s="390"/>
      <c r="AP81" s="391"/>
      <c r="AQ81" s="392" t="e">
        <f t="shared" si="40"/>
        <v>#DIV/0!</v>
      </c>
      <c r="AR81" s="380"/>
      <c r="AS81" s="385"/>
      <c r="AT81" s="384" t="e">
        <f t="shared" si="41"/>
        <v>#DIV/0!</v>
      </c>
      <c r="AU81" s="342">
        <v>1</v>
      </c>
      <c r="AV81" s="397"/>
      <c r="AW81" s="398"/>
      <c r="AX81" s="397"/>
      <c r="AY81" s="399"/>
      <c r="AZ81" s="379">
        <f t="shared" si="37"/>
        <v>13</v>
      </c>
      <c r="BA81" s="379" t="b">
        <f t="shared" si="38"/>
        <v>0</v>
      </c>
      <c r="BB81" s="379" t="str">
        <f t="shared" si="39"/>
        <v>K16</v>
      </c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355"/>
    </row>
    <row r="82" spans="1:65" s="356" customFormat="1" ht="11.25" customHeight="1">
      <c r="A82" s="357">
        <f t="shared" si="17"/>
        <v>79</v>
      </c>
      <c r="B82" s="358">
        <v>26</v>
      </c>
      <c r="C82" s="373">
        <v>89</v>
      </c>
      <c r="D82" s="364" t="s">
        <v>214</v>
      </c>
      <c r="E82" s="360">
        <f t="shared" si="32"/>
        <v>0.07571759259259259</v>
      </c>
      <c r="F82" s="361">
        <f t="shared" si="31"/>
      </c>
      <c r="G82" s="361"/>
      <c r="H82" s="362">
        <f t="shared" si="33"/>
        <v>12</v>
      </c>
      <c r="I82" s="363">
        <f t="shared" si="34"/>
        <v>0.006309799382716049</v>
      </c>
      <c r="J82" s="364"/>
      <c r="K82" s="365"/>
      <c r="L82" s="364"/>
      <c r="M82" s="364"/>
      <c r="N82" s="365">
        <v>41</v>
      </c>
      <c r="O82" s="364">
        <v>31</v>
      </c>
      <c r="P82" s="387"/>
      <c r="Q82" s="387"/>
      <c r="R82" s="387" t="s">
        <v>152</v>
      </c>
      <c r="S82" s="373" t="s">
        <v>72</v>
      </c>
      <c r="T82" s="373">
        <v>1973</v>
      </c>
      <c r="U82" s="374" t="str">
        <f t="shared" si="35"/>
        <v>K36</v>
      </c>
      <c r="V82" s="375" t="s">
        <v>71</v>
      </c>
      <c r="W82" s="388"/>
      <c r="X82" s="383"/>
      <c r="Y82" s="384"/>
      <c r="Z82" s="389"/>
      <c r="AA82" s="383"/>
      <c r="AB82" s="384"/>
      <c r="AC82" s="381"/>
      <c r="AD82" s="383"/>
      <c r="AE82" s="371"/>
      <c r="AF82" s="382"/>
      <c r="AG82" s="383"/>
      <c r="AH82" s="384"/>
      <c r="AI82" s="381">
        <v>0.038530092592592595</v>
      </c>
      <c r="AJ82" s="383">
        <v>6</v>
      </c>
      <c r="AK82" s="371">
        <f t="shared" si="43"/>
        <v>0.006421682098765432</v>
      </c>
      <c r="AL82" s="521">
        <v>0.0371875</v>
      </c>
      <c r="AM82" s="383">
        <v>6</v>
      </c>
      <c r="AN82" s="384">
        <f>AL82/AM82</f>
        <v>0.006197916666666667</v>
      </c>
      <c r="AO82" s="390"/>
      <c r="AP82" s="391"/>
      <c r="AQ82" s="392" t="e">
        <f t="shared" si="40"/>
        <v>#DIV/0!</v>
      </c>
      <c r="AR82" s="376"/>
      <c r="AS82" s="385"/>
      <c r="AT82" s="384" t="e">
        <f t="shared" si="41"/>
        <v>#DIV/0!</v>
      </c>
      <c r="AU82" s="342">
        <v>1</v>
      </c>
      <c r="AV82" s="394"/>
      <c r="AW82" s="395"/>
      <c r="AX82" s="394"/>
      <c r="AY82" s="396"/>
      <c r="AZ82" s="379">
        <f t="shared" si="37"/>
        <v>36</v>
      </c>
      <c r="BA82" s="379" t="b">
        <f t="shared" si="38"/>
        <v>0</v>
      </c>
      <c r="BB82" s="379" t="str">
        <f t="shared" si="39"/>
        <v>K36</v>
      </c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</row>
    <row r="83" spans="1:65" s="356" customFormat="1" ht="11.25" customHeight="1">
      <c r="A83" s="393">
        <f t="shared" si="17"/>
        <v>80</v>
      </c>
      <c r="B83" s="358">
        <v>27</v>
      </c>
      <c r="C83" s="373">
        <v>90</v>
      </c>
      <c r="D83" s="364" t="s">
        <v>215</v>
      </c>
      <c r="E83" s="360">
        <f t="shared" si="32"/>
        <v>0.07571759259259259</v>
      </c>
      <c r="F83" s="361">
        <f t="shared" si="31"/>
        <v>0.0026273148148148184</v>
      </c>
      <c r="G83" s="361"/>
      <c r="H83" s="362">
        <f t="shared" si="33"/>
        <v>12</v>
      </c>
      <c r="I83" s="363">
        <f t="shared" si="34"/>
        <v>0.006309799382716049</v>
      </c>
      <c r="J83" s="364"/>
      <c r="K83" s="365"/>
      <c r="L83" s="364"/>
      <c r="M83" s="364"/>
      <c r="N83" s="365">
        <v>42</v>
      </c>
      <c r="O83" s="364">
        <v>32</v>
      </c>
      <c r="P83" s="387"/>
      <c r="Q83" s="387"/>
      <c r="R83" s="387" t="s">
        <v>152</v>
      </c>
      <c r="S83" s="373" t="s">
        <v>72</v>
      </c>
      <c r="T83" s="373">
        <v>1967</v>
      </c>
      <c r="U83" s="374" t="str">
        <f t="shared" si="35"/>
        <v>K36</v>
      </c>
      <c r="V83" s="375" t="s">
        <v>71</v>
      </c>
      <c r="W83" s="388"/>
      <c r="X83" s="383"/>
      <c r="Y83" s="384"/>
      <c r="Z83" s="389"/>
      <c r="AA83" s="383"/>
      <c r="AB83" s="384"/>
      <c r="AC83" s="381"/>
      <c r="AD83" s="383"/>
      <c r="AE83" s="371"/>
      <c r="AF83" s="382"/>
      <c r="AG83" s="383"/>
      <c r="AH83" s="384"/>
      <c r="AI83" s="381">
        <v>0.038530092592592595</v>
      </c>
      <c r="AJ83" s="383">
        <v>6</v>
      </c>
      <c r="AK83" s="371">
        <f t="shared" si="43"/>
        <v>0.006421682098765432</v>
      </c>
      <c r="AL83" s="521">
        <v>0.0371875</v>
      </c>
      <c r="AM83" s="383">
        <v>6</v>
      </c>
      <c r="AN83" s="384">
        <f>AL83/AM83</f>
        <v>0.006197916666666667</v>
      </c>
      <c r="AO83" s="390"/>
      <c r="AP83" s="391"/>
      <c r="AQ83" s="392" t="e">
        <f t="shared" si="40"/>
        <v>#DIV/0!</v>
      </c>
      <c r="AR83" s="376"/>
      <c r="AS83" s="385"/>
      <c r="AT83" s="384" t="e">
        <f t="shared" si="41"/>
        <v>#DIV/0!</v>
      </c>
      <c r="AU83" s="342">
        <v>1</v>
      </c>
      <c r="AV83" s="394"/>
      <c r="AW83" s="395"/>
      <c r="AX83" s="394"/>
      <c r="AY83" s="396"/>
      <c r="AZ83" s="379">
        <f t="shared" si="37"/>
        <v>42</v>
      </c>
      <c r="BA83" s="379" t="b">
        <f t="shared" si="38"/>
        <v>0</v>
      </c>
      <c r="BB83" s="379" t="str">
        <f t="shared" si="39"/>
        <v>K36</v>
      </c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</row>
    <row r="84" spans="1:65" s="356" customFormat="1" ht="11.25" customHeight="1">
      <c r="A84" s="357">
        <f t="shared" si="17"/>
        <v>81</v>
      </c>
      <c r="B84" s="358">
        <v>28</v>
      </c>
      <c r="C84" s="373">
        <v>87</v>
      </c>
      <c r="D84" s="364" t="s">
        <v>212</v>
      </c>
      <c r="E84" s="360">
        <f t="shared" si="32"/>
        <v>0.0783449074074074</v>
      </c>
      <c r="F84" s="361">
        <f t="shared" si="31"/>
        <v>0.000983796296296302</v>
      </c>
      <c r="G84" s="361"/>
      <c r="H84" s="362">
        <f t="shared" si="33"/>
        <v>12</v>
      </c>
      <c r="I84" s="363">
        <f t="shared" si="34"/>
        <v>0.006528742283950617</v>
      </c>
      <c r="J84" s="364"/>
      <c r="K84" s="365"/>
      <c r="L84" s="364"/>
      <c r="M84" s="364"/>
      <c r="N84" s="365">
        <v>44</v>
      </c>
      <c r="O84" s="364">
        <v>38</v>
      </c>
      <c r="P84" s="387"/>
      <c r="Q84" s="387"/>
      <c r="R84" s="387" t="s">
        <v>152</v>
      </c>
      <c r="S84" s="373" t="s">
        <v>72</v>
      </c>
      <c r="T84" s="373">
        <v>1966</v>
      </c>
      <c r="U84" s="374" t="str">
        <f t="shared" si="35"/>
        <v>K36</v>
      </c>
      <c r="V84" s="375" t="s">
        <v>211</v>
      </c>
      <c r="W84" s="388"/>
      <c r="X84" s="383"/>
      <c r="Y84" s="384"/>
      <c r="Z84" s="389"/>
      <c r="AA84" s="383"/>
      <c r="AB84" s="384"/>
      <c r="AC84" s="381"/>
      <c r="AD84" s="383"/>
      <c r="AE84" s="371"/>
      <c r="AF84" s="382"/>
      <c r="AG84" s="383"/>
      <c r="AH84" s="384"/>
      <c r="AI84" s="381">
        <v>0.04027777777777778</v>
      </c>
      <c r="AJ84" s="383">
        <v>6</v>
      </c>
      <c r="AK84" s="371">
        <f t="shared" si="43"/>
        <v>0.006712962962962963</v>
      </c>
      <c r="AL84" s="521">
        <v>0.03806712962962963</v>
      </c>
      <c r="AM84" s="383">
        <v>6</v>
      </c>
      <c r="AN84" s="384">
        <f>AL84/AM84</f>
        <v>0.006344521604938272</v>
      </c>
      <c r="AO84" s="390"/>
      <c r="AP84" s="391"/>
      <c r="AQ84" s="392" t="e">
        <f t="shared" si="40"/>
        <v>#DIV/0!</v>
      </c>
      <c r="AR84" s="376"/>
      <c r="AS84" s="385"/>
      <c r="AT84" s="384" t="e">
        <f t="shared" si="41"/>
        <v>#DIV/0!</v>
      </c>
      <c r="AU84" s="342">
        <v>1</v>
      </c>
      <c r="AV84" s="394"/>
      <c r="AW84" s="395"/>
      <c r="AX84" s="394"/>
      <c r="AY84" s="396"/>
      <c r="AZ84" s="379">
        <f t="shared" si="37"/>
        <v>43</v>
      </c>
      <c r="BA84" s="379" t="b">
        <f t="shared" si="38"/>
        <v>0</v>
      </c>
      <c r="BB84" s="379" t="str">
        <f t="shared" si="39"/>
        <v>K36</v>
      </c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355"/>
    </row>
    <row r="85" spans="1:65" s="356" customFormat="1" ht="11.25" customHeight="1">
      <c r="A85" s="357">
        <f t="shared" si="17"/>
        <v>82</v>
      </c>
      <c r="B85" s="358">
        <v>29</v>
      </c>
      <c r="C85" s="373">
        <v>85</v>
      </c>
      <c r="D85" s="364" t="s">
        <v>231</v>
      </c>
      <c r="E85" s="360">
        <f t="shared" si="32"/>
        <v>0.0793287037037037</v>
      </c>
      <c r="F85" s="361">
        <f t="shared" si="31"/>
        <v>0.0026273148148148184</v>
      </c>
      <c r="G85" s="361"/>
      <c r="H85" s="362">
        <f t="shared" si="33"/>
        <v>12</v>
      </c>
      <c r="I85" s="363">
        <f t="shared" si="34"/>
        <v>0.006610725308641975</v>
      </c>
      <c r="J85" s="364"/>
      <c r="K85" s="365"/>
      <c r="L85" s="364"/>
      <c r="M85" s="364"/>
      <c r="N85" s="365">
        <v>46</v>
      </c>
      <c r="O85" s="364">
        <v>40</v>
      </c>
      <c r="P85" s="387"/>
      <c r="Q85" s="387"/>
      <c r="R85" s="387" t="s">
        <v>152</v>
      </c>
      <c r="S85" s="373" t="s">
        <v>72</v>
      </c>
      <c r="T85" s="373">
        <v>1954</v>
      </c>
      <c r="U85" s="374" t="str">
        <f t="shared" si="35"/>
        <v>K50</v>
      </c>
      <c r="V85" s="375" t="s">
        <v>211</v>
      </c>
      <c r="W85" s="388"/>
      <c r="X85" s="383"/>
      <c r="Y85" s="384"/>
      <c r="Z85" s="389"/>
      <c r="AA85" s="383"/>
      <c r="AB85" s="384"/>
      <c r="AC85" s="381"/>
      <c r="AD85" s="383"/>
      <c r="AE85" s="371"/>
      <c r="AF85" s="382"/>
      <c r="AG85" s="383"/>
      <c r="AH85" s="384"/>
      <c r="AI85" s="381">
        <v>0.04125</v>
      </c>
      <c r="AJ85" s="383">
        <v>6</v>
      </c>
      <c r="AK85" s="371">
        <f t="shared" si="43"/>
        <v>0.006875</v>
      </c>
      <c r="AL85" s="521">
        <v>0.038078703703703705</v>
      </c>
      <c r="AM85" s="383">
        <v>6</v>
      </c>
      <c r="AN85" s="384">
        <f>AL85/AM85</f>
        <v>0.0063464506172839505</v>
      </c>
      <c r="AO85" s="390"/>
      <c r="AP85" s="391"/>
      <c r="AQ85" s="392" t="e">
        <f t="shared" si="40"/>
        <v>#DIV/0!</v>
      </c>
      <c r="AR85" s="376"/>
      <c r="AS85" s="385"/>
      <c r="AT85" s="384" t="e">
        <f t="shared" si="41"/>
        <v>#DIV/0!</v>
      </c>
      <c r="AU85" s="342">
        <v>1</v>
      </c>
      <c r="AV85" s="394"/>
      <c r="AW85" s="395"/>
      <c r="AX85" s="394"/>
      <c r="AY85" s="396"/>
      <c r="AZ85" s="379">
        <f t="shared" si="37"/>
        <v>55</v>
      </c>
      <c r="BA85" s="379" t="b">
        <f t="shared" si="38"/>
        <v>0</v>
      </c>
      <c r="BB85" s="379" t="str">
        <f t="shared" si="39"/>
        <v>K50</v>
      </c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</row>
    <row r="86" spans="1:65" s="356" customFormat="1" ht="11.25" customHeight="1">
      <c r="A86" s="357">
        <f t="shared" si="17"/>
        <v>83</v>
      </c>
      <c r="B86" s="358">
        <v>30</v>
      </c>
      <c r="C86" s="373">
        <v>50</v>
      </c>
      <c r="D86" s="364" t="s">
        <v>133</v>
      </c>
      <c r="E86" s="360">
        <f t="shared" si="32"/>
        <v>0.08195601851851853</v>
      </c>
      <c r="F86" s="361">
        <f t="shared" si="31"/>
        <v>0.004189814814814813</v>
      </c>
      <c r="G86" s="361"/>
      <c r="H86" s="362">
        <f t="shared" si="33"/>
        <v>12</v>
      </c>
      <c r="I86" s="363">
        <f t="shared" si="34"/>
        <v>0.006829668209876544</v>
      </c>
      <c r="J86" s="364"/>
      <c r="K86" s="365">
        <v>29</v>
      </c>
      <c r="L86" s="364">
        <v>34</v>
      </c>
      <c r="M86" s="364"/>
      <c r="N86" s="365"/>
      <c r="O86" s="364"/>
      <c r="P86" s="387"/>
      <c r="Q86" s="387"/>
      <c r="R86" s="387" t="s">
        <v>152</v>
      </c>
      <c r="S86" s="373" t="s">
        <v>72</v>
      </c>
      <c r="T86" s="373">
        <v>1982</v>
      </c>
      <c r="U86" s="374" t="str">
        <f t="shared" si="35"/>
        <v>K16</v>
      </c>
      <c r="V86" s="375" t="s">
        <v>71</v>
      </c>
      <c r="W86" s="388"/>
      <c r="X86" s="383"/>
      <c r="Y86" s="384"/>
      <c r="Z86" s="389">
        <v>0.040810185185185185</v>
      </c>
      <c r="AA86" s="383">
        <v>6</v>
      </c>
      <c r="AB86" s="384">
        <f>Z86/AA86</f>
        <v>0.006801697530864198</v>
      </c>
      <c r="AC86" s="381">
        <v>0.04114583333333333</v>
      </c>
      <c r="AD86" s="383">
        <v>6</v>
      </c>
      <c r="AE86" s="371">
        <f>AC86/AD86</f>
        <v>0.006857638888888889</v>
      </c>
      <c r="AF86" s="382"/>
      <c r="AG86" s="383"/>
      <c r="AH86" s="384"/>
      <c r="AI86" s="381"/>
      <c r="AJ86" s="383"/>
      <c r="AK86" s="371"/>
      <c r="AL86" s="521"/>
      <c r="AM86" s="383"/>
      <c r="AN86" s="384"/>
      <c r="AO86" s="390"/>
      <c r="AP86" s="391"/>
      <c r="AQ86" s="392" t="e">
        <f t="shared" si="40"/>
        <v>#DIV/0!</v>
      </c>
      <c r="AR86" s="376"/>
      <c r="AS86" s="385"/>
      <c r="AT86" s="384" t="e">
        <f t="shared" si="41"/>
        <v>#DIV/0!</v>
      </c>
      <c r="AU86" s="342">
        <v>1</v>
      </c>
      <c r="AV86" s="394"/>
      <c r="AW86" s="395"/>
      <c r="AX86" s="394"/>
      <c r="AY86" s="396"/>
      <c r="AZ86" s="377">
        <f t="shared" si="37"/>
        <v>27</v>
      </c>
      <c r="BA86" s="378" t="b">
        <f t="shared" si="38"/>
        <v>0</v>
      </c>
      <c r="BB86" s="379" t="str">
        <f t="shared" si="39"/>
        <v>K16</v>
      </c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</row>
    <row r="87" spans="1:65" s="285" customFormat="1" ht="11.25" customHeight="1">
      <c r="A87" s="275">
        <f t="shared" si="17"/>
        <v>84</v>
      </c>
      <c r="B87" s="276">
        <v>31</v>
      </c>
      <c r="C87" s="289">
        <v>98</v>
      </c>
      <c r="D87" s="286" t="s">
        <v>224</v>
      </c>
      <c r="E87" s="277">
        <f t="shared" si="32"/>
        <v>0.08614583333333334</v>
      </c>
      <c r="F87" s="278">
        <f t="shared" si="31"/>
        <v>6.944444444444142E-05</v>
      </c>
      <c r="G87" s="278"/>
      <c r="H87" s="279">
        <f t="shared" si="33"/>
        <v>12</v>
      </c>
      <c r="I87" s="280">
        <f t="shared" si="34"/>
        <v>0.007178819444444445</v>
      </c>
      <c r="J87" s="286"/>
      <c r="K87" s="287"/>
      <c r="L87" s="286"/>
      <c r="M87" s="286"/>
      <c r="N87" s="287">
        <v>57</v>
      </c>
      <c r="O87" s="286">
        <v>45</v>
      </c>
      <c r="P87" s="288"/>
      <c r="Q87" s="288"/>
      <c r="R87" s="288" t="s">
        <v>152</v>
      </c>
      <c r="S87" s="289" t="s">
        <v>58</v>
      </c>
      <c r="T87" s="289">
        <v>1950</v>
      </c>
      <c r="U87" s="290" t="str">
        <f t="shared" si="35"/>
        <v>M50</v>
      </c>
      <c r="V87" s="291" t="s">
        <v>226</v>
      </c>
      <c r="W87" s="300"/>
      <c r="X87" s="297"/>
      <c r="Y87" s="298"/>
      <c r="Z87" s="301"/>
      <c r="AA87" s="297"/>
      <c r="AB87" s="298"/>
      <c r="AC87" s="295"/>
      <c r="AD87" s="297"/>
      <c r="AE87" s="282"/>
      <c r="AF87" s="296"/>
      <c r="AG87" s="297"/>
      <c r="AH87" s="298"/>
      <c r="AI87" s="295">
        <v>0.04439814814814815</v>
      </c>
      <c r="AJ87" s="297">
        <v>6</v>
      </c>
      <c r="AK87" s="282">
        <f aca="true" t="shared" si="44" ref="AK87:AK92">AI87/AJ87</f>
        <v>0.007399691358024692</v>
      </c>
      <c r="AL87" s="522">
        <v>0.041747685185185186</v>
      </c>
      <c r="AM87" s="297">
        <v>6</v>
      </c>
      <c r="AN87" s="298">
        <f>AL87/AM87</f>
        <v>0.006957947530864198</v>
      </c>
      <c r="AO87" s="302"/>
      <c r="AP87" s="303"/>
      <c r="AQ87" s="304" t="e">
        <f t="shared" si="40"/>
        <v>#DIV/0!</v>
      </c>
      <c r="AR87" s="292"/>
      <c r="AS87" s="299"/>
      <c r="AT87" s="298" t="e">
        <f t="shared" si="41"/>
        <v>#DIV/0!</v>
      </c>
      <c r="AU87" s="305">
        <v>1</v>
      </c>
      <c r="AV87" s="434"/>
      <c r="AW87" s="435"/>
      <c r="AX87" s="434"/>
      <c r="AY87" s="436"/>
      <c r="AZ87" s="293">
        <f t="shared" si="37"/>
        <v>59</v>
      </c>
      <c r="BA87" s="293" t="str">
        <f t="shared" si="38"/>
        <v>M50</v>
      </c>
      <c r="BB87" s="293" t="b">
        <f t="shared" si="39"/>
        <v>0</v>
      </c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</row>
    <row r="88" spans="1:65" s="356" customFormat="1" ht="11.25" customHeight="1">
      <c r="A88" s="357">
        <f t="shared" si="17"/>
        <v>85</v>
      </c>
      <c r="B88" s="358">
        <v>32</v>
      </c>
      <c r="C88" s="373">
        <v>99</v>
      </c>
      <c r="D88" s="364" t="s">
        <v>225</v>
      </c>
      <c r="E88" s="360">
        <f t="shared" si="32"/>
        <v>0.08621527777777778</v>
      </c>
      <c r="F88" s="361">
        <f t="shared" si="31"/>
        <v>0.00314814814814815</v>
      </c>
      <c r="G88" s="361"/>
      <c r="H88" s="362">
        <f t="shared" si="33"/>
        <v>12</v>
      </c>
      <c r="I88" s="363">
        <f t="shared" si="34"/>
        <v>0.007184606481481482</v>
      </c>
      <c r="J88" s="364"/>
      <c r="K88" s="365"/>
      <c r="L88" s="364"/>
      <c r="M88" s="364"/>
      <c r="N88" s="365">
        <v>58</v>
      </c>
      <c r="O88" s="364">
        <v>46</v>
      </c>
      <c r="P88" s="387"/>
      <c r="Q88" s="387"/>
      <c r="R88" s="387" t="s">
        <v>152</v>
      </c>
      <c r="S88" s="373" t="s">
        <v>72</v>
      </c>
      <c r="T88" s="373">
        <v>1957</v>
      </c>
      <c r="U88" s="374" t="str">
        <f t="shared" si="35"/>
        <v>K50</v>
      </c>
      <c r="V88" s="375" t="s">
        <v>226</v>
      </c>
      <c r="W88" s="388"/>
      <c r="X88" s="383"/>
      <c r="Y88" s="384"/>
      <c r="Z88" s="389"/>
      <c r="AA88" s="383"/>
      <c r="AB88" s="384"/>
      <c r="AC88" s="381"/>
      <c r="AD88" s="383"/>
      <c r="AE88" s="371"/>
      <c r="AF88" s="382"/>
      <c r="AG88" s="383"/>
      <c r="AH88" s="384"/>
      <c r="AI88" s="381">
        <v>0.04439814814814815</v>
      </c>
      <c r="AJ88" s="383">
        <v>6</v>
      </c>
      <c r="AK88" s="371">
        <f t="shared" si="44"/>
        <v>0.007399691358024692</v>
      </c>
      <c r="AL88" s="521">
        <v>0.04181712962962963</v>
      </c>
      <c r="AM88" s="383">
        <v>6</v>
      </c>
      <c r="AN88" s="384">
        <f>AL88/AM88</f>
        <v>0.006969521604938272</v>
      </c>
      <c r="AO88" s="390"/>
      <c r="AP88" s="391"/>
      <c r="AQ88" s="392" t="e">
        <f t="shared" si="40"/>
        <v>#DIV/0!</v>
      </c>
      <c r="AR88" s="376"/>
      <c r="AS88" s="385"/>
      <c r="AT88" s="384" t="e">
        <f t="shared" si="41"/>
        <v>#DIV/0!</v>
      </c>
      <c r="AU88" s="342">
        <v>1</v>
      </c>
      <c r="AV88" s="394"/>
      <c r="AW88" s="395"/>
      <c r="AX88" s="394"/>
      <c r="AY88" s="396"/>
      <c r="AZ88" s="379">
        <f t="shared" si="37"/>
        <v>52</v>
      </c>
      <c r="BA88" s="379" t="b">
        <f t="shared" si="38"/>
        <v>0</v>
      </c>
      <c r="BB88" s="379" t="str">
        <f t="shared" si="39"/>
        <v>K50</v>
      </c>
      <c r="BC88" s="355"/>
      <c r="BD88" s="355"/>
      <c r="BE88" s="355"/>
      <c r="BF88" s="355"/>
      <c r="BG88" s="355"/>
      <c r="BH88" s="355"/>
      <c r="BI88" s="355"/>
      <c r="BJ88" s="355"/>
      <c r="BK88" s="355"/>
      <c r="BL88" s="355"/>
      <c r="BM88" s="355"/>
    </row>
    <row r="89" spans="1:65" s="356" customFormat="1" ht="11.25" customHeight="1">
      <c r="A89" s="357">
        <f t="shared" si="17"/>
        <v>86</v>
      </c>
      <c r="B89" s="358">
        <v>33</v>
      </c>
      <c r="C89" s="373">
        <v>96</v>
      </c>
      <c r="D89" s="364" t="s">
        <v>222</v>
      </c>
      <c r="E89" s="360">
        <f t="shared" si="32"/>
        <v>0.08936342592592593</v>
      </c>
      <c r="F89" s="361">
        <f t="shared" si="31"/>
        <v>0.0011111111111111044</v>
      </c>
      <c r="G89" s="361"/>
      <c r="H89" s="362">
        <f t="shared" si="33"/>
        <v>12</v>
      </c>
      <c r="I89" s="363">
        <f t="shared" si="34"/>
        <v>0.007446952160493827</v>
      </c>
      <c r="J89" s="364"/>
      <c r="K89" s="365"/>
      <c r="L89" s="364"/>
      <c r="M89" s="364"/>
      <c r="N89" s="365">
        <v>65</v>
      </c>
      <c r="O89" s="364">
        <v>48</v>
      </c>
      <c r="P89" s="387"/>
      <c r="Q89" s="387"/>
      <c r="R89" s="387" t="s">
        <v>152</v>
      </c>
      <c r="S89" s="373" t="s">
        <v>72</v>
      </c>
      <c r="T89" s="373">
        <v>1953</v>
      </c>
      <c r="U89" s="374" t="str">
        <f t="shared" si="35"/>
        <v>K50</v>
      </c>
      <c r="V89" s="375" t="s">
        <v>71</v>
      </c>
      <c r="W89" s="388"/>
      <c r="X89" s="383"/>
      <c r="Y89" s="384"/>
      <c r="Z89" s="389"/>
      <c r="AA89" s="383"/>
      <c r="AB89" s="384"/>
      <c r="AC89" s="381"/>
      <c r="AD89" s="383"/>
      <c r="AE89" s="371"/>
      <c r="AF89" s="382"/>
      <c r="AG89" s="383"/>
      <c r="AH89" s="384"/>
      <c r="AI89" s="381">
        <v>0.04608796296296296</v>
      </c>
      <c r="AJ89" s="383">
        <v>6</v>
      </c>
      <c r="AK89" s="371">
        <f t="shared" si="44"/>
        <v>0.007681327160493827</v>
      </c>
      <c r="AL89" s="521">
        <v>0.04327546296296297</v>
      </c>
      <c r="AM89" s="383">
        <v>6</v>
      </c>
      <c r="AN89" s="384">
        <f>AL89/AM89</f>
        <v>0.007212577160493828</v>
      </c>
      <c r="AO89" s="390"/>
      <c r="AP89" s="391"/>
      <c r="AQ89" s="392" t="e">
        <f t="shared" si="40"/>
        <v>#DIV/0!</v>
      </c>
      <c r="AR89" s="376"/>
      <c r="AS89" s="385"/>
      <c r="AT89" s="384" t="e">
        <f t="shared" si="41"/>
        <v>#DIV/0!</v>
      </c>
      <c r="AU89" s="342">
        <v>1</v>
      </c>
      <c r="AV89" s="394"/>
      <c r="AW89" s="395"/>
      <c r="AX89" s="394"/>
      <c r="AY89" s="396"/>
      <c r="AZ89" s="379">
        <f t="shared" si="37"/>
        <v>56</v>
      </c>
      <c r="BA89" s="379" t="b">
        <f t="shared" si="38"/>
        <v>0</v>
      </c>
      <c r="BB89" s="379" t="str">
        <f t="shared" si="39"/>
        <v>K50</v>
      </c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</row>
    <row r="90" spans="1:65" s="356" customFormat="1" ht="11.25" customHeight="1">
      <c r="A90" s="357">
        <f t="shared" si="17"/>
        <v>87</v>
      </c>
      <c r="B90" s="358">
        <v>34</v>
      </c>
      <c r="C90" s="373">
        <v>69</v>
      </c>
      <c r="D90" s="364" t="s">
        <v>178</v>
      </c>
      <c r="E90" s="360">
        <f t="shared" si="32"/>
        <v>0.09047453703703703</v>
      </c>
      <c r="F90" s="361">
        <f t="shared" si="31"/>
        <v>0.0012847222222222149</v>
      </c>
      <c r="G90" s="361"/>
      <c r="H90" s="362">
        <f t="shared" si="33"/>
        <v>12</v>
      </c>
      <c r="I90" s="363">
        <f t="shared" si="34"/>
        <v>0.007539544753086419</v>
      </c>
      <c r="J90" s="364"/>
      <c r="K90" s="365"/>
      <c r="L90" s="364">
        <v>43</v>
      </c>
      <c r="M90" s="364"/>
      <c r="N90" s="365">
        <v>60</v>
      </c>
      <c r="O90" s="364"/>
      <c r="P90" s="387"/>
      <c r="Q90" s="387"/>
      <c r="R90" s="387" t="s">
        <v>152</v>
      </c>
      <c r="S90" s="373" t="s">
        <v>72</v>
      </c>
      <c r="T90" s="400">
        <v>1951</v>
      </c>
      <c r="U90" s="374" t="str">
        <f t="shared" si="35"/>
        <v>K50</v>
      </c>
      <c r="V90" s="375" t="s">
        <v>169</v>
      </c>
      <c r="W90" s="388"/>
      <c r="X90" s="383"/>
      <c r="Y90" s="384"/>
      <c r="Z90" s="389"/>
      <c r="AA90" s="383"/>
      <c r="AB90" s="384"/>
      <c r="AC90" s="381">
        <v>0.04583333333333334</v>
      </c>
      <c r="AD90" s="383">
        <v>6</v>
      </c>
      <c r="AE90" s="371">
        <f>AC90/AD90</f>
        <v>0.0076388888888888895</v>
      </c>
      <c r="AF90" s="382"/>
      <c r="AG90" s="383"/>
      <c r="AH90" s="384"/>
      <c r="AI90" s="381">
        <v>0.044641203703703704</v>
      </c>
      <c r="AJ90" s="383">
        <v>6</v>
      </c>
      <c r="AK90" s="371">
        <f t="shared" si="44"/>
        <v>0.007440200617283951</v>
      </c>
      <c r="AL90" s="521"/>
      <c r="AM90" s="383"/>
      <c r="AN90" s="384"/>
      <c r="AO90" s="390"/>
      <c r="AP90" s="391"/>
      <c r="AQ90" s="392" t="e">
        <f t="shared" si="40"/>
        <v>#DIV/0!</v>
      </c>
      <c r="AR90" s="376"/>
      <c r="AS90" s="385"/>
      <c r="AT90" s="384" t="e">
        <f t="shared" si="41"/>
        <v>#DIV/0!</v>
      </c>
      <c r="AU90" s="342">
        <v>1</v>
      </c>
      <c r="AV90" s="394"/>
      <c r="AW90" s="395"/>
      <c r="AX90" s="394"/>
      <c r="AY90" s="396"/>
      <c r="AZ90" s="379">
        <f t="shared" si="37"/>
        <v>58</v>
      </c>
      <c r="BA90" s="379" t="b">
        <f t="shared" si="38"/>
        <v>0</v>
      </c>
      <c r="BB90" s="379" t="str">
        <f t="shared" si="39"/>
        <v>K50</v>
      </c>
      <c r="BC90" s="355"/>
      <c r="BD90" s="355"/>
      <c r="BE90" s="355"/>
      <c r="BF90" s="355"/>
      <c r="BG90" s="355"/>
      <c r="BH90" s="355"/>
      <c r="BI90" s="355"/>
      <c r="BJ90" s="355"/>
      <c r="BK90" s="355"/>
      <c r="BL90" s="355"/>
      <c r="BM90" s="355"/>
    </row>
    <row r="91" spans="1:65" s="356" customFormat="1" ht="11.25" customHeight="1">
      <c r="A91" s="357">
        <f t="shared" si="17"/>
        <v>88</v>
      </c>
      <c r="B91" s="358">
        <v>35</v>
      </c>
      <c r="C91" s="373">
        <v>62</v>
      </c>
      <c r="D91" s="364" t="s">
        <v>168</v>
      </c>
      <c r="E91" s="360">
        <f t="shared" si="32"/>
        <v>0.09175925925925925</v>
      </c>
      <c r="F91" s="361">
        <f t="shared" si="31"/>
      </c>
      <c r="G91" s="361"/>
      <c r="H91" s="362">
        <f t="shared" si="33"/>
        <v>12</v>
      </c>
      <c r="I91" s="363">
        <f t="shared" si="34"/>
        <v>0.007646604938271604</v>
      </c>
      <c r="J91" s="364"/>
      <c r="K91" s="365"/>
      <c r="L91" s="364">
        <v>47</v>
      </c>
      <c r="M91" s="364"/>
      <c r="N91" s="365">
        <v>52</v>
      </c>
      <c r="O91" s="364"/>
      <c r="P91" s="387"/>
      <c r="Q91" s="387"/>
      <c r="R91" s="387" t="s">
        <v>152</v>
      </c>
      <c r="S91" s="373" t="s">
        <v>72</v>
      </c>
      <c r="T91" s="373">
        <v>1955</v>
      </c>
      <c r="U91" s="374" t="str">
        <f t="shared" si="35"/>
        <v>K50</v>
      </c>
      <c r="V91" s="375" t="s">
        <v>169</v>
      </c>
      <c r="W91" s="388"/>
      <c r="X91" s="383"/>
      <c r="Y91" s="384"/>
      <c r="Z91" s="389"/>
      <c r="AA91" s="383"/>
      <c r="AB91" s="384"/>
      <c r="AC91" s="381">
        <v>0.04780092592592592</v>
      </c>
      <c r="AD91" s="383">
        <v>6</v>
      </c>
      <c r="AE91" s="371">
        <f>AC91/AD91</f>
        <v>0.00796682098765432</v>
      </c>
      <c r="AF91" s="382"/>
      <c r="AG91" s="383"/>
      <c r="AH91" s="384"/>
      <c r="AI91" s="381">
        <v>0.04395833333333333</v>
      </c>
      <c r="AJ91" s="383">
        <v>6</v>
      </c>
      <c r="AK91" s="371">
        <f t="shared" si="44"/>
        <v>0.007326388888888888</v>
      </c>
      <c r="AL91" s="521"/>
      <c r="AM91" s="383"/>
      <c r="AN91" s="384"/>
      <c r="AO91" s="390"/>
      <c r="AP91" s="391"/>
      <c r="AQ91" s="392" t="e">
        <f t="shared" si="40"/>
        <v>#DIV/0!</v>
      </c>
      <c r="AR91" s="376"/>
      <c r="AS91" s="385"/>
      <c r="AT91" s="384" t="e">
        <f t="shared" si="41"/>
        <v>#DIV/0!</v>
      </c>
      <c r="AU91" s="342">
        <v>1</v>
      </c>
      <c r="AV91" s="394"/>
      <c r="AW91" s="395"/>
      <c r="AX91" s="394"/>
      <c r="AY91" s="396"/>
      <c r="AZ91" s="377">
        <f t="shared" si="37"/>
        <v>54</v>
      </c>
      <c r="BA91" s="378" t="b">
        <f t="shared" si="38"/>
        <v>0</v>
      </c>
      <c r="BB91" s="379" t="str">
        <f t="shared" si="39"/>
        <v>K50</v>
      </c>
      <c r="BC91" s="355"/>
      <c r="BD91" s="355"/>
      <c r="BE91" s="355"/>
      <c r="BF91" s="355"/>
      <c r="BG91" s="355"/>
      <c r="BH91" s="355"/>
      <c r="BI91" s="355"/>
      <c r="BJ91" s="355"/>
      <c r="BK91" s="355"/>
      <c r="BL91" s="355"/>
      <c r="BM91" s="355"/>
    </row>
    <row r="92" spans="1:65" s="356" customFormat="1" ht="11.25" customHeight="1">
      <c r="A92" s="357">
        <f t="shared" si="17"/>
        <v>89</v>
      </c>
      <c r="B92" s="358">
        <v>36</v>
      </c>
      <c r="C92" s="373">
        <v>63</v>
      </c>
      <c r="D92" s="364" t="s">
        <v>170</v>
      </c>
      <c r="E92" s="360">
        <f t="shared" si="32"/>
        <v>0.09175925925925925</v>
      </c>
      <c r="F92" s="361">
        <f t="shared" si="31"/>
        <v>0.011192129629629635</v>
      </c>
      <c r="G92" s="361"/>
      <c r="H92" s="362">
        <f t="shared" si="33"/>
        <v>12</v>
      </c>
      <c r="I92" s="363">
        <f t="shared" si="34"/>
        <v>0.007646604938271604</v>
      </c>
      <c r="J92" s="364"/>
      <c r="K92" s="365"/>
      <c r="L92" s="364">
        <v>48</v>
      </c>
      <c r="M92" s="364"/>
      <c r="N92" s="365">
        <v>53</v>
      </c>
      <c r="O92" s="364"/>
      <c r="P92" s="387"/>
      <c r="Q92" s="387"/>
      <c r="R92" s="387" t="s">
        <v>152</v>
      </c>
      <c r="S92" s="373" t="s">
        <v>72</v>
      </c>
      <c r="T92" s="373">
        <v>1952</v>
      </c>
      <c r="U92" s="374" t="str">
        <f t="shared" si="35"/>
        <v>K50</v>
      </c>
      <c r="V92" s="375" t="s">
        <v>71</v>
      </c>
      <c r="W92" s="388"/>
      <c r="X92" s="383"/>
      <c r="Y92" s="384"/>
      <c r="Z92" s="389"/>
      <c r="AA92" s="383"/>
      <c r="AB92" s="384"/>
      <c r="AC92" s="381">
        <v>0.04780092592592592</v>
      </c>
      <c r="AD92" s="383">
        <v>6</v>
      </c>
      <c r="AE92" s="371">
        <f>AC92/AD92</f>
        <v>0.00796682098765432</v>
      </c>
      <c r="AF92" s="382"/>
      <c r="AG92" s="383"/>
      <c r="AH92" s="384"/>
      <c r="AI92" s="381">
        <v>0.04395833333333333</v>
      </c>
      <c r="AJ92" s="383">
        <v>6</v>
      </c>
      <c r="AK92" s="371">
        <f t="shared" si="44"/>
        <v>0.007326388888888888</v>
      </c>
      <c r="AL92" s="521"/>
      <c r="AM92" s="383"/>
      <c r="AN92" s="384"/>
      <c r="AO92" s="390"/>
      <c r="AP92" s="391"/>
      <c r="AQ92" s="392" t="e">
        <f t="shared" si="40"/>
        <v>#DIV/0!</v>
      </c>
      <c r="AR92" s="376"/>
      <c r="AS92" s="385"/>
      <c r="AT92" s="384" t="e">
        <f t="shared" si="41"/>
        <v>#DIV/0!</v>
      </c>
      <c r="AU92" s="342">
        <v>1</v>
      </c>
      <c r="AV92" s="394"/>
      <c r="AW92" s="395"/>
      <c r="AX92" s="394"/>
      <c r="AY92" s="396"/>
      <c r="AZ92" s="377">
        <f t="shared" si="37"/>
        <v>57</v>
      </c>
      <c r="BA92" s="378" t="b">
        <f t="shared" si="38"/>
        <v>0</v>
      </c>
      <c r="BB92" s="379" t="str">
        <f t="shared" si="39"/>
        <v>K50</v>
      </c>
      <c r="BC92" s="355"/>
      <c r="BD92" s="355"/>
      <c r="BE92" s="355"/>
      <c r="BF92" s="355"/>
      <c r="BG92" s="355"/>
      <c r="BH92" s="355"/>
      <c r="BI92" s="355"/>
      <c r="BJ92" s="355"/>
      <c r="BK92" s="355"/>
      <c r="BL92" s="355"/>
      <c r="BM92" s="355"/>
    </row>
    <row r="93" spans="1:65" s="356" customFormat="1" ht="11.25" customHeight="1">
      <c r="A93" s="357">
        <f t="shared" si="17"/>
        <v>90</v>
      </c>
      <c r="B93" s="358">
        <v>37</v>
      </c>
      <c r="C93" s="373">
        <v>18</v>
      </c>
      <c r="D93" s="364" t="s">
        <v>93</v>
      </c>
      <c r="E93" s="360">
        <f t="shared" si="32"/>
        <v>0.10295138888888888</v>
      </c>
      <c r="F93" s="361">
        <f t="shared" si="31"/>
        <v>0.00719907407407408</v>
      </c>
      <c r="G93" s="361"/>
      <c r="H93" s="362">
        <f t="shared" si="33"/>
        <v>12</v>
      </c>
      <c r="I93" s="363">
        <f t="shared" si="34"/>
        <v>0.008579282407407407</v>
      </c>
      <c r="J93" s="364">
        <v>29</v>
      </c>
      <c r="K93" s="365"/>
      <c r="L93" s="364">
        <v>51</v>
      </c>
      <c r="M93" s="364"/>
      <c r="N93" s="365"/>
      <c r="O93" s="364"/>
      <c r="P93" s="387"/>
      <c r="Q93" s="387"/>
      <c r="R93" s="387" t="s">
        <v>152</v>
      </c>
      <c r="S93" s="373" t="s">
        <v>72</v>
      </c>
      <c r="T93" s="373">
        <v>1984</v>
      </c>
      <c r="U93" s="374" t="str">
        <f t="shared" si="35"/>
        <v>K16</v>
      </c>
      <c r="V93" s="375" t="s">
        <v>87</v>
      </c>
      <c r="W93" s="388">
        <v>0.05461805555555555</v>
      </c>
      <c r="X93" s="383">
        <v>6</v>
      </c>
      <c r="Y93" s="384">
        <f>W93/X93</f>
        <v>0.009103009259259259</v>
      </c>
      <c r="Z93" s="389"/>
      <c r="AA93" s="383"/>
      <c r="AB93" s="384"/>
      <c r="AC93" s="381">
        <v>0.04833333333333333</v>
      </c>
      <c r="AD93" s="383">
        <v>6</v>
      </c>
      <c r="AE93" s="371">
        <f>AC93/AD93</f>
        <v>0.008055555555555555</v>
      </c>
      <c r="AF93" s="382"/>
      <c r="AG93" s="383"/>
      <c r="AH93" s="384"/>
      <c r="AI93" s="381"/>
      <c r="AJ93" s="383"/>
      <c r="AK93" s="371"/>
      <c r="AL93" s="521"/>
      <c r="AM93" s="383"/>
      <c r="AN93" s="384"/>
      <c r="AO93" s="390"/>
      <c r="AP93" s="391"/>
      <c r="AQ93" s="392" t="e">
        <f t="shared" si="40"/>
        <v>#DIV/0!</v>
      </c>
      <c r="AR93" s="380"/>
      <c r="AS93" s="385"/>
      <c r="AT93" s="384" t="e">
        <f t="shared" si="41"/>
        <v>#DIV/0!</v>
      </c>
      <c r="AU93" s="342">
        <v>1</v>
      </c>
      <c r="AV93" s="397"/>
      <c r="AW93" s="398"/>
      <c r="AX93" s="397"/>
      <c r="AY93" s="399"/>
      <c r="AZ93" s="379">
        <f t="shared" si="37"/>
        <v>25</v>
      </c>
      <c r="BA93" s="379" t="b">
        <f t="shared" si="38"/>
        <v>0</v>
      </c>
      <c r="BB93" s="379" t="str">
        <f t="shared" si="39"/>
        <v>K16</v>
      </c>
      <c r="BC93" s="355"/>
      <c r="BD93" s="355"/>
      <c r="BE93" s="355"/>
      <c r="BF93" s="355"/>
      <c r="BG93" s="355"/>
      <c r="BH93" s="355"/>
      <c r="BI93" s="355"/>
      <c r="BJ93" s="355"/>
      <c r="BK93" s="355"/>
      <c r="BL93" s="355"/>
      <c r="BM93" s="355"/>
    </row>
    <row r="94" spans="1:65" s="356" customFormat="1" ht="11.25" customHeight="1">
      <c r="A94" s="357">
        <f t="shared" si="17"/>
        <v>91</v>
      </c>
      <c r="B94" s="358">
        <v>38</v>
      </c>
      <c r="C94" s="373">
        <v>25</v>
      </c>
      <c r="D94" s="364" t="s">
        <v>100</v>
      </c>
      <c r="E94" s="360">
        <f t="shared" si="32"/>
        <v>0.11015046296296296</v>
      </c>
      <c r="F94" s="361">
        <f t="shared" si="31"/>
        <v>6.94444444444553E-05</v>
      </c>
      <c r="G94" s="361"/>
      <c r="H94" s="362">
        <f t="shared" si="33"/>
        <v>12</v>
      </c>
      <c r="I94" s="363">
        <f t="shared" si="34"/>
        <v>0.009179205246913581</v>
      </c>
      <c r="J94" s="364">
        <v>37</v>
      </c>
      <c r="K94" s="365">
        <v>45</v>
      </c>
      <c r="L94" s="364"/>
      <c r="M94" s="364"/>
      <c r="N94" s="365"/>
      <c r="O94" s="364"/>
      <c r="P94" s="387"/>
      <c r="Q94" s="387"/>
      <c r="R94" s="387" t="s">
        <v>152</v>
      </c>
      <c r="S94" s="373" t="s">
        <v>72</v>
      </c>
      <c r="T94" s="373">
        <v>1947</v>
      </c>
      <c r="U94" s="374" t="str">
        <f t="shared" si="35"/>
        <v>K50</v>
      </c>
      <c r="V94" s="375" t="s">
        <v>71</v>
      </c>
      <c r="W94" s="388">
        <v>0.0574537037037037</v>
      </c>
      <c r="X94" s="383">
        <v>6</v>
      </c>
      <c r="Y94" s="384">
        <f>W94/X94</f>
        <v>0.009575617283950616</v>
      </c>
      <c r="Z94" s="389">
        <v>0.05269675925925926</v>
      </c>
      <c r="AA94" s="383">
        <v>6</v>
      </c>
      <c r="AB94" s="384">
        <f>Z94/AA94</f>
        <v>0.008782793209876544</v>
      </c>
      <c r="AC94" s="381"/>
      <c r="AD94" s="383"/>
      <c r="AE94" s="371"/>
      <c r="AF94" s="382"/>
      <c r="AG94" s="383"/>
      <c r="AH94" s="384"/>
      <c r="AI94" s="381"/>
      <c r="AJ94" s="383"/>
      <c r="AK94" s="371"/>
      <c r="AL94" s="521"/>
      <c r="AM94" s="383"/>
      <c r="AN94" s="384"/>
      <c r="AO94" s="390"/>
      <c r="AP94" s="391"/>
      <c r="AQ94" s="392" t="e">
        <f t="shared" si="40"/>
        <v>#DIV/0!</v>
      </c>
      <c r="AR94" s="380"/>
      <c r="AS94" s="385"/>
      <c r="AT94" s="384" t="e">
        <f t="shared" si="41"/>
        <v>#DIV/0!</v>
      </c>
      <c r="AU94" s="342">
        <v>1</v>
      </c>
      <c r="AV94" s="397"/>
      <c r="AW94" s="398"/>
      <c r="AX94" s="397"/>
      <c r="AY94" s="399"/>
      <c r="AZ94" s="379">
        <f t="shared" si="37"/>
        <v>62</v>
      </c>
      <c r="BA94" s="379" t="b">
        <f t="shared" si="38"/>
        <v>0</v>
      </c>
      <c r="BB94" s="379" t="str">
        <f t="shared" si="39"/>
        <v>K50</v>
      </c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</row>
    <row r="95" spans="1:65" s="356" customFormat="1" ht="11.25" customHeight="1" thickBot="1">
      <c r="A95" s="433">
        <f t="shared" si="17"/>
        <v>92</v>
      </c>
      <c r="B95" s="358">
        <v>39</v>
      </c>
      <c r="C95" s="373">
        <v>39</v>
      </c>
      <c r="D95" s="364" t="s">
        <v>116</v>
      </c>
      <c r="E95" s="360">
        <f t="shared" si="32"/>
        <v>0.11021990740740742</v>
      </c>
      <c r="F95" s="361">
        <f aca="true" t="shared" si="45" ref="F95:F108">IF(E96&gt;E95,E96-E95,"")</f>
      </c>
      <c r="G95" s="361"/>
      <c r="H95" s="362">
        <f t="shared" si="33"/>
        <v>12</v>
      </c>
      <c r="I95" s="363">
        <f t="shared" si="34"/>
        <v>0.009184992283950618</v>
      </c>
      <c r="J95" s="364">
        <v>40</v>
      </c>
      <c r="K95" s="365">
        <v>46</v>
      </c>
      <c r="L95" s="364"/>
      <c r="M95" s="364"/>
      <c r="N95" s="365"/>
      <c r="O95" s="364"/>
      <c r="P95" s="387"/>
      <c r="Q95" s="387"/>
      <c r="R95" s="387" t="s">
        <v>152</v>
      </c>
      <c r="S95" s="373" t="s">
        <v>72</v>
      </c>
      <c r="T95" s="373">
        <v>1952</v>
      </c>
      <c r="U95" s="374" t="str">
        <f t="shared" si="35"/>
        <v>K50</v>
      </c>
      <c r="V95" s="375" t="s">
        <v>71</v>
      </c>
      <c r="W95" s="388">
        <v>0.05752314814814815</v>
      </c>
      <c r="X95" s="383">
        <v>6</v>
      </c>
      <c r="Y95" s="384">
        <f>W95/X95</f>
        <v>0.009587191358024692</v>
      </c>
      <c r="Z95" s="389">
        <v>0.05269675925925926</v>
      </c>
      <c r="AA95" s="383">
        <v>6</v>
      </c>
      <c r="AB95" s="384">
        <f>Z95/AA95</f>
        <v>0.008782793209876544</v>
      </c>
      <c r="AC95" s="381"/>
      <c r="AD95" s="383"/>
      <c r="AE95" s="371"/>
      <c r="AF95" s="382"/>
      <c r="AG95" s="383"/>
      <c r="AH95" s="384"/>
      <c r="AI95" s="381"/>
      <c r="AJ95" s="383"/>
      <c r="AK95" s="371"/>
      <c r="AL95" s="521"/>
      <c r="AM95" s="383"/>
      <c r="AN95" s="384"/>
      <c r="AO95" s="390"/>
      <c r="AP95" s="391"/>
      <c r="AQ95" s="392" t="e">
        <f t="shared" si="40"/>
        <v>#DIV/0!</v>
      </c>
      <c r="AR95" s="380"/>
      <c r="AS95" s="385"/>
      <c r="AT95" s="384" t="e">
        <f t="shared" si="41"/>
        <v>#DIV/0!</v>
      </c>
      <c r="AU95" s="342">
        <v>1</v>
      </c>
      <c r="AV95" s="397"/>
      <c r="AW95" s="398"/>
      <c r="AX95" s="397"/>
      <c r="AY95" s="399"/>
      <c r="AZ95" s="379">
        <f t="shared" si="37"/>
        <v>57</v>
      </c>
      <c r="BA95" s="379" t="b">
        <f t="shared" si="38"/>
        <v>0</v>
      </c>
      <c r="BB95" s="379" t="str">
        <f t="shared" si="39"/>
        <v>K50</v>
      </c>
      <c r="BC95" s="355"/>
      <c r="BD95" s="355"/>
      <c r="BE95" s="355"/>
      <c r="BF95" s="355"/>
      <c r="BG95" s="355"/>
      <c r="BH95" s="355"/>
      <c r="BI95" s="355"/>
      <c r="BJ95" s="355"/>
      <c r="BK95" s="355"/>
      <c r="BL95" s="355"/>
      <c r="BM95" s="355"/>
    </row>
    <row r="96" spans="1:65" s="356" customFormat="1" ht="11.25" customHeight="1">
      <c r="A96" s="357">
        <f t="shared" si="17"/>
        <v>93</v>
      </c>
      <c r="B96" s="358">
        <v>40</v>
      </c>
      <c r="C96" s="373">
        <v>74</v>
      </c>
      <c r="D96" s="364" t="s">
        <v>183</v>
      </c>
      <c r="E96" s="360">
        <f t="shared" si="32"/>
        <v>0.03796296296296296</v>
      </c>
      <c r="F96" s="361">
        <f t="shared" si="45"/>
        <v>0.00010416666666666907</v>
      </c>
      <c r="G96" s="361"/>
      <c r="H96" s="362">
        <f t="shared" si="33"/>
        <v>6</v>
      </c>
      <c r="I96" s="363">
        <f t="shared" si="34"/>
        <v>0.006327160493827161</v>
      </c>
      <c r="J96" s="364"/>
      <c r="K96" s="365"/>
      <c r="L96" s="364"/>
      <c r="M96" s="364">
        <v>42</v>
      </c>
      <c r="N96" s="365"/>
      <c r="O96" s="364"/>
      <c r="P96" s="387"/>
      <c r="Q96" s="387"/>
      <c r="R96" s="387" t="s">
        <v>152</v>
      </c>
      <c r="S96" s="373" t="s">
        <v>72</v>
      </c>
      <c r="T96" s="373">
        <v>1981</v>
      </c>
      <c r="U96" s="374" t="str">
        <f t="shared" si="35"/>
        <v>K16</v>
      </c>
      <c r="V96" s="375" t="s">
        <v>71</v>
      </c>
      <c r="W96" s="388"/>
      <c r="X96" s="383"/>
      <c r="Y96" s="384"/>
      <c r="Z96" s="389"/>
      <c r="AA96" s="383"/>
      <c r="AB96" s="384"/>
      <c r="AC96" s="381"/>
      <c r="AD96" s="383"/>
      <c r="AE96" s="371"/>
      <c r="AF96" s="382">
        <v>0.03796296296296296</v>
      </c>
      <c r="AG96" s="383">
        <v>6</v>
      </c>
      <c r="AH96" s="384">
        <f>AF96/AG96</f>
        <v>0.006327160493827161</v>
      </c>
      <c r="AI96" s="381"/>
      <c r="AJ96" s="383"/>
      <c r="AK96" s="371"/>
      <c r="AL96" s="521"/>
      <c r="AM96" s="383"/>
      <c r="AN96" s="384"/>
      <c r="AO96" s="390"/>
      <c r="AP96" s="391"/>
      <c r="AQ96" s="392" t="e">
        <f t="shared" si="40"/>
        <v>#DIV/0!</v>
      </c>
      <c r="AR96" s="380"/>
      <c r="AS96" s="385"/>
      <c r="AT96" s="384" t="e">
        <f t="shared" si="41"/>
        <v>#DIV/0!</v>
      </c>
      <c r="AU96" s="342">
        <v>1</v>
      </c>
      <c r="AV96" s="397"/>
      <c r="AW96" s="398"/>
      <c r="AX96" s="397"/>
      <c r="AY96" s="399"/>
      <c r="AZ96" s="379">
        <f t="shared" si="37"/>
        <v>28</v>
      </c>
      <c r="BA96" s="379" t="b">
        <f t="shared" si="38"/>
        <v>0</v>
      </c>
      <c r="BB96" s="379" t="str">
        <f t="shared" si="39"/>
        <v>K16</v>
      </c>
      <c r="BC96" s="355"/>
      <c r="BD96" s="355"/>
      <c r="BE96" s="355"/>
      <c r="BF96" s="355"/>
      <c r="BG96" s="355"/>
      <c r="BH96" s="355"/>
      <c r="BI96" s="355"/>
      <c r="BJ96" s="355"/>
      <c r="BK96" s="355"/>
      <c r="BL96" s="355"/>
      <c r="BM96" s="355"/>
    </row>
    <row r="97" spans="1:65" s="356" customFormat="1" ht="11.25" customHeight="1">
      <c r="A97" s="357">
        <f t="shared" si="17"/>
        <v>94</v>
      </c>
      <c r="B97" s="358">
        <v>41</v>
      </c>
      <c r="C97" s="373">
        <v>106</v>
      </c>
      <c r="D97" s="364" t="s">
        <v>239</v>
      </c>
      <c r="E97" s="360">
        <f t="shared" si="32"/>
        <v>0.03806712962962963</v>
      </c>
      <c r="F97" s="361">
        <f t="shared" si="45"/>
        <v>1.157407407407357E-05</v>
      </c>
      <c r="G97" s="361"/>
      <c r="H97" s="362">
        <f t="shared" si="33"/>
        <v>6</v>
      </c>
      <c r="I97" s="363">
        <f t="shared" si="34"/>
        <v>0.006344521604938272</v>
      </c>
      <c r="J97" s="364"/>
      <c r="K97" s="365"/>
      <c r="L97" s="364"/>
      <c r="M97" s="364"/>
      <c r="N97" s="365"/>
      <c r="O97" s="364">
        <v>39</v>
      </c>
      <c r="P97" s="387"/>
      <c r="Q97" s="387"/>
      <c r="R97" s="387" t="s">
        <v>152</v>
      </c>
      <c r="S97" s="373" t="s">
        <v>72</v>
      </c>
      <c r="T97" s="373">
        <v>1975</v>
      </c>
      <c r="U97" s="374" t="str">
        <f t="shared" si="35"/>
        <v>K16</v>
      </c>
      <c r="V97" s="375" t="s">
        <v>211</v>
      </c>
      <c r="W97" s="508"/>
      <c r="X97" s="509"/>
      <c r="Y97" s="510"/>
      <c r="Z97" s="511"/>
      <c r="AA97" s="509"/>
      <c r="AB97" s="510"/>
      <c r="AC97" s="512"/>
      <c r="AD97" s="509"/>
      <c r="AE97" s="513"/>
      <c r="AF97" s="514"/>
      <c r="AG97" s="509"/>
      <c r="AH97" s="510"/>
      <c r="AI97" s="512"/>
      <c r="AJ97" s="509"/>
      <c r="AK97" s="513"/>
      <c r="AL97" s="521">
        <v>0.03806712962962963</v>
      </c>
      <c r="AM97" s="383">
        <v>6</v>
      </c>
      <c r="AN97" s="384">
        <f>AL97/AM97</f>
        <v>0.006344521604938272</v>
      </c>
      <c r="AO97" s="390"/>
      <c r="AP97" s="391"/>
      <c r="AQ97" s="392" t="e">
        <f t="shared" si="40"/>
        <v>#DIV/0!</v>
      </c>
      <c r="AR97" s="376"/>
      <c r="AS97" s="385"/>
      <c r="AT97" s="384" t="e">
        <f t="shared" si="41"/>
        <v>#DIV/0!</v>
      </c>
      <c r="AU97" s="342">
        <v>1</v>
      </c>
      <c r="AV97" s="394"/>
      <c r="AW97" s="395"/>
      <c r="AX97" s="394"/>
      <c r="AY97" s="396"/>
      <c r="AZ97" s="379">
        <f t="shared" si="37"/>
        <v>34</v>
      </c>
      <c r="BA97" s="379" t="b">
        <f t="shared" si="38"/>
        <v>0</v>
      </c>
      <c r="BB97" s="379" t="str">
        <f t="shared" si="39"/>
        <v>K16</v>
      </c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  <c r="BM97" s="355"/>
    </row>
    <row r="98" spans="1:65" s="356" customFormat="1" ht="11.25" customHeight="1">
      <c r="A98" s="357">
        <f t="shared" si="17"/>
        <v>95</v>
      </c>
      <c r="B98" s="358">
        <v>42</v>
      </c>
      <c r="C98" s="373">
        <v>107</v>
      </c>
      <c r="D98" s="364" t="s">
        <v>240</v>
      </c>
      <c r="E98" s="360">
        <f t="shared" si="32"/>
        <v>0.038078703703703705</v>
      </c>
      <c r="F98" s="361">
        <f t="shared" si="45"/>
        <v>0.000960648148148148</v>
      </c>
      <c r="G98" s="361"/>
      <c r="H98" s="362">
        <f t="shared" si="33"/>
        <v>6</v>
      </c>
      <c r="I98" s="363">
        <f t="shared" si="34"/>
        <v>0.0063464506172839505</v>
      </c>
      <c r="J98" s="364"/>
      <c r="K98" s="365"/>
      <c r="L98" s="364"/>
      <c r="M98" s="364"/>
      <c r="N98" s="365"/>
      <c r="O98" s="364">
        <v>41</v>
      </c>
      <c r="P98" s="387"/>
      <c r="Q98" s="387"/>
      <c r="R98" s="387" t="s">
        <v>152</v>
      </c>
      <c r="S98" s="373" t="s">
        <v>72</v>
      </c>
      <c r="T98" s="373">
        <v>1979</v>
      </c>
      <c r="U98" s="374" t="str">
        <f t="shared" si="35"/>
        <v>K16</v>
      </c>
      <c r="V98" s="375" t="s">
        <v>211</v>
      </c>
      <c r="W98" s="508"/>
      <c r="X98" s="509"/>
      <c r="Y98" s="510"/>
      <c r="Z98" s="511"/>
      <c r="AA98" s="509"/>
      <c r="AB98" s="510"/>
      <c r="AC98" s="512"/>
      <c r="AD98" s="509"/>
      <c r="AE98" s="513"/>
      <c r="AF98" s="514"/>
      <c r="AG98" s="509"/>
      <c r="AH98" s="510"/>
      <c r="AI98" s="512"/>
      <c r="AJ98" s="509"/>
      <c r="AK98" s="513"/>
      <c r="AL98" s="521">
        <v>0.038078703703703705</v>
      </c>
      <c r="AM98" s="383">
        <v>6</v>
      </c>
      <c r="AN98" s="384">
        <f>AL98/AM98</f>
        <v>0.0063464506172839505</v>
      </c>
      <c r="AO98" s="390"/>
      <c r="AP98" s="391"/>
      <c r="AQ98" s="392" t="e">
        <f t="shared" si="40"/>
        <v>#DIV/0!</v>
      </c>
      <c r="AR98" s="376"/>
      <c r="AS98" s="385"/>
      <c r="AT98" s="384" t="e">
        <f t="shared" si="41"/>
        <v>#DIV/0!</v>
      </c>
      <c r="AU98" s="342">
        <v>1</v>
      </c>
      <c r="AV98" s="394"/>
      <c r="AW98" s="395"/>
      <c r="AX98" s="394"/>
      <c r="AY98" s="396"/>
      <c r="AZ98" s="379">
        <f t="shared" si="37"/>
        <v>30</v>
      </c>
      <c r="BA98" s="379" t="b">
        <f t="shared" si="38"/>
        <v>0</v>
      </c>
      <c r="BB98" s="379" t="str">
        <f t="shared" si="39"/>
        <v>K16</v>
      </c>
      <c r="BC98" s="355"/>
      <c r="BD98" s="355"/>
      <c r="BE98" s="355"/>
      <c r="BF98" s="355"/>
      <c r="BG98" s="355"/>
      <c r="BH98" s="355"/>
      <c r="BI98" s="355"/>
      <c r="BJ98" s="355"/>
      <c r="BK98" s="355"/>
      <c r="BL98" s="355"/>
      <c r="BM98" s="355"/>
    </row>
    <row r="99" spans="1:65" s="356" customFormat="1" ht="11.25" customHeight="1">
      <c r="A99" s="357">
        <f t="shared" si="17"/>
        <v>96</v>
      </c>
      <c r="B99" s="358">
        <v>43</v>
      </c>
      <c r="C99" s="373">
        <v>44</v>
      </c>
      <c r="D99" s="364" t="s">
        <v>124</v>
      </c>
      <c r="E99" s="360">
        <f t="shared" si="32"/>
        <v>0.03903935185185185</v>
      </c>
      <c r="F99" s="361">
        <f t="shared" si="45"/>
        <v>0.002210648148148149</v>
      </c>
      <c r="G99" s="361"/>
      <c r="H99" s="362">
        <f t="shared" si="33"/>
        <v>6</v>
      </c>
      <c r="I99" s="363">
        <f t="shared" si="34"/>
        <v>0.006506558641975309</v>
      </c>
      <c r="J99" s="364"/>
      <c r="K99" s="365">
        <v>26</v>
      </c>
      <c r="L99" s="364"/>
      <c r="M99" s="364"/>
      <c r="N99" s="365"/>
      <c r="O99" s="364"/>
      <c r="P99" s="387"/>
      <c r="Q99" s="387"/>
      <c r="R99" s="387" t="s">
        <v>152</v>
      </c>
      <c r="S99" s="373" t="s">
        <v>72</v>
      </c>
      <c r="T99" s="373">
        <v>1982</v>
      </c>
      <c r="U99" s="374" t="str">
        <f t="shared" si="35"/>
        <v>K16</v>
      </c>
      <c r="V99" s="375" t="s">
        <v>71</v>
      </c>
      <c r="W99" s="388"/>
      <c r="X99" s="383"/>
      <c r="Y99" s="384"/>
      <c r="Z99" s="389">
        <v>0.03903935185185185</v>
      </c>
      <c r="AA99" s="383">
        <v>6</v>
      </c>
      <c r="AB99" s="384">
        <f>Z99/AA99</f>
        <v>0.006506558641975309</v>
      </c>
      <c r="AC99" s="381"/>
      <c r="AD99" s="383"/>
      <c r="AE99" s="371"/>
      <c r="AF99" s="382"/>
      <c r="AG99" s="383"/>
      <c r="AH99" s="384"/>
      <c r="AI99" s="381"/>
      <c r="AJ99" s="383"/>
      <c r="AK99" s="371"/>
      <c r="AL99" s="521"/>
      <c r="AM99" s="383"/>
      <c r="AN99" s="384"/>
      <c r="AO99" s="390"/>
      <c r="AP99" s="391"/>
      <c r="AQ99" s="392" t="e">
        <f t="shared" si="40"/>
        <v>#DIV/0!</v>
      </c>
      <c r="AR99" s="376"/>
      <c r="AS99" s="385"/>
      <c r="AT99" s="384" t="e">
        <f t="shared" si="41"/>
        <v>#DIV/0!</v>
      </c>
      <c r="AU99" s="342">
        <v>1</v>
      </c>
      <c r="AV99" s="394"/>
      <c r="AW99" s="395"/>
      <c r="AX99" s="394"/>
      <c r="AY99" s="396"/>
      <c r="AZ99" s="377">
        <f t="shared" si="37"/>
        <v>27</v>
      </c>
      <c r="BA99" s="378" t="b">
        <f t="shared" si="38"/>
        <v>0</v>
      </c>
      <c r="BB99" s="379" t="str">
        <f t="shared" si="39"/>
        <v>K16</v>
      </c>
      <c r="BC99" s="355"/>
      <c r="BD99" s="355"/>
      <c r="BE99" s="355"/>
      <c r="BF99" s="355"/>
      <c r="BG99" s="355"/>
      <c r="BH99" s="355"/>
      <c r="BI99" s="355"/>
      <c r="BJ99" s="355"/>
      <c r="BK99" s="355"/>
      <c r="BL99" s="355"/>
      <c r="BM99" s="355"/>
    </row>
    <row r="100" spans="1:65" s="356" customFormat="1" ht="11.25" customHeight="1">
      <c r="A100" s="357">
        <f t="shared" si="17"/>
        <v>97</v>
      </c>
      <c r="B100" s="358">
        <v>44</v>
      </c>
      <c r="C100" s="373">
        <v>88</v>
      </c>
      <c r="D100" s="364" t="s">
        <v>213</v>
      </c>
      <c r="E100" s="360">
        <f aca="true" t="shared" si="46" ref="E100:E108">W100+Z100+AC100+AF100+AI100+AL100+AO100</f>
        <v>0.04125</v>
      </c>
      <c r="F100" s="361">
        <f t="shared" si="45"/>
        <v>0.00224537037037037</v>
      </c>
      <c r="G100" s="361"/>
      <c r="H100" s="362">
        <f aca="true" t="shared" si="47" ref="H100:H108">X100+AA100+AD100+AG100+AJ100+AM100+AP100</f>
        <v>6</v>
      </c>
      <c r="I100" s="363">
        <f aca="true" t="shared" si="48" ref="I100:I108">E100/H100</f>
        <v>0.006875</v>
      </c>
      <c r="J100" s="364"/>
      <c r="K100" s="365"/>
      <c r="L100" s="364"/>
      <c r="M100" s="364"/>
      <c r="N100" s="365">
        <v>47</v>
      </c>
      <c r="O100" s="364"/>
      <c r="P100" s="387"/>
      <c r="Q100" s="387"/>
      <c r="R100" s="387" t="s">
        <v>152</v>
      </c>
      <c r="S100" s="373" t="s">
        <v>72</v>
      </c>
      <c r="T100" s="373">
        <v>1968</v>
      </c>
      <c r="U100" s="374" t="str">
        <f aca="true" t="shared" si="49" ref="U100:U108">IF(S100="M",BA100,BB100)</f>
        <v>K36</v>
      </c>
      <c r="V100" s="375" t="s">
        <v>211</v>
      </c>
      <c r="W100" s="388"/>
      <c r="X100" s="383"/>
      <c r="Y100" s="384"/>
      <c r="Z100" s="389"/>
      <c r="AA100" s="383"/>
      <c r="AB100" s="384"/>
      <c r="AC100" s="381"/>
      <c r="AD100" s="383"/>
      <c r="AE100" s="371"/>
      <c r="AF100" s="382"/>
      <c r="AG100" s="383"/>
      <c r="AH100" s="384"/>
      <c r="AI100" s="381">
        <v>0.04125</v>
      </c>
      <c r="AJ100" s="383">
        <v>6</v>
      </c>
      <c r="AK100" s="371">
        <f>AI100/AJ100</f>
        <v>0.006875</v>
      </c>
      <c r="AL100" s="521"/>
      <c r="AM100" s="383"/>
      <c r="AN100" s="384"/>
      <c r="AO100" s="390"/>
      <c r="AP100" s="391"/>
      <c r="AQ100" s="392" t="e">
        <f t="shared" si="40"/>
        <v>#DIV/0!</v>
      </c>
      <c r="AR100" s="376"/>
      <c r="AS100" s="385"/>
      <c r="AT100" s="384" t="e">
        <f t="shared" si="41"/>
        <v>#DIV/0!</v>
      </c>
      <c r="AU100" s="342">
        <v>1</v>
      </c>
      <c r="AV100" s="394"/>
      <c r="AW100" s="395"/>
      <c r="AX100" s="394"/>
      <c r="AY100" s="396"/>
      <c r="AZ100" s="379">
        <f aca="true" t="shared" si="50" ref="AZ100:AZ108">$AZ$2-T100</f>
        <v>41</v>
      </c>
      <c r="BA100" s="379" t="b">
        <f aca="true" t="shared" si="51" ref="BA100:BA110">IF(AND(S100="M",AZ100&lt;=19),"M16",IF(AND(S100="M",AZ100&lt;=29),"M20",IF(AND(S100="M",AZ100&lt;=39),"M30",IF(AND(S100="M",AZ100&lt;=49),"M40",IF(AND(S100="M",AZ100&lt;=59),"M50",IF(AND(S100="M",AZ100&lt;=69),"M60",IF(AND(S100="M",AZ100&lt;=99),"M70")))))))</f>
        <v>0</v>
      </c>
      <c r="BB100" s="379" t="str">
        <f aca="true" t="shared" si="52" ref="BB100:BB110">IF(AND(S100="K",AZ100&lt;=35),"K16",IF(AND(S100="K",AZ100&lt;=49),"K36",IF(AND(S100="K",AZ100&lt;=99),"K50")))</f>
        <v>K36</v>
      </c>
      <c r="BC100" s="355"/>
      <c r="BD100" s="355"/>
      <c r="BE100" s="355"/>
      <c r="BF100" s="355"/>
      <c r="BG100" s="355"/>
      <c r="BH100" s="355"/>
      <c r="BI100" s="355"/>
      <c r="BJ100" s="355"/>
      <c r="BK100" s="355"/>
      <c r="BL100" s="355"/>
      <c r="BM100" s="355"/>
    </row>
    <row r="101" spans="1:65" s="356" customFormat="1" ht="11.25" customHeight="1">
      <c r="A101" s="357">
        <f t="shared" si="17"/>
        <v>98</v>
      </c>
      <c r="B101" s="358">
        <v>45</v>
      </c>
      <c r="C101" s="373">
        <v>49</v>
      </c>
      <c r="D101" s="364" t="s">
        <v>132</v>
      </c>
      <c r="E101" s="360">
        <f t="shared" si="46"/>
        <v>0.04349537037037037</v>
      </c>
      <c r="F101" s="361">
        <f t="shared" si="45"/>
        <v>0.0006250000000000006</v>
      </c>
      <c r="G101" s="361"/>
      <c r="H101" s="362">
        <f t="shared" si="47"/>
        <v>6</v>
      </c>
      <c r="I101" s="363">
        <f t="shared" si="48"/>
        <v>0.007249228395061729</v>
      </c>
      <c r="J101" s="364"/>
      <c r="K101" s="365">
        <v>35</v>
      </c>
      <c r="L101" s="364"/>
      <c r="M101" s="364"/>
      <c r="N101" s="365"/>
      <c r="O101" s="364"/>
      <c r="P101" s="387"/>
      <c r="Q101" s="387"/>
      <c r="R101" s="387" t="s">
        <v>152</v>
      </c>
      <c r="S101" s="373" t="s">
        <v>72</v>
      </c>
      <c r="T101" s="373">
        <v>1970</v>
      </c>
      <c r="U101" s="374" t="str">
        <f t="shared" si="49"/>
        <v>K36</v>
      </c>
      <c r="V101" s="375" t="s">
        <v>71</v>
      </c>
      <c r="W101" s="388"/>
      <c r="X101" s="383"/>
      <c r="Y101" s="384"/>
      <c r="Z101" s="389">
        <v>0.04349537037037037</v>
      </c>
      <c r="AA101" s="383">
        <v>6</v>
      </c>
      <c r="AB101" s="384">
        <f>Z101/AA101</f>
        <v>0.007249228395061729</v>
      </c>
      <c r="AC101" s="381"/>
      <c r="AD101" s="383"/>
      <c r="AE101" s="371"/>
      <c r="AF101" s="382"/>
      <c r="AG101" s="383"/>
      <c r="AH101" s="384"/>
      <c r="AI101" s="381"/>
      <c r="AJ101" s="383"/>
      <c r="AK101" s="371"/>
      <c r="AL101" s="521"/>
      <c r="AM101" s="383"/>
      <c r="AN101" s="384"/>
      <c r="AO101" s="390"/>
      <c r="AP101" s="391"/>
      <c r="AQ101" s="392" t="e">
        <f t="shared" si="40"/>
        <v>#DIV/0!</v>
      </c>
      <c r="AR101" s="376"/>
      <c r="AS101" s="385"/>
      <c r="AT101" s="384" t="e">
        <f t="shared" si="41"/>
        <v>#DIV/0!</v>
      </c>
      <c r="AU101" s="342">
        <v>1</v>
      </c>
      <c r="AV101" s="394"/>
      <c r="AW101" s="395"/>
      <c r="AX101" s="394"/>
      <c r="AY101" s="396"/>
      <c r="AZ101" s="377">
        <f t="shared" si="50"/>
        <v>39</v>
      </c>
      <c r="BA101" s="378" t="b">
        <f t="shared" si="51"/>
        <v>0</v>
      </c>
      <c r="BB101" s="379" t="str">
        <f t="shared" si="52"/>
        <v>K36</v>
      </c>
      <c r="BC101" s="355"/>
      <c r="BD101" s="355"/>
      <c r="BE101" s="355"/>
      <c r="BF101" s="355"/>
      <c r="BG101" s="355"/>
      <c r="BH101" s="355"/>
      <c r="BI101" s="355"/>
      <c r="BJ101" s="355"/>
      <c r="BK101" s="355"/>
      <c r="BL101" s="355"/>
      <c r="BM101" s="355"/>
    </row>
    <row r="102" spans="1:65" s="356" customFormat="1" ht="11.25" customHeight="1">
      <c r="A102" s="357">
        <f t="shared" si="17"/>
        <v>99</v>
      </c>
      <c r="B102" s="358">
        <v>46</v>
      </c>
      <c r="C102" s="373">
        <v>95</v>
      </c>
      <c r="D102" s="364" t="s">
        <v>221</v>
      </c>
      <c r="E102" s="360">
        <f t="shared" si="46"/>
        <v>0.04412037037037037</v>
      </c>
      <c r="F102" s="361">
        <f t="shared" si="45"/>
        <v>6.944444444444142E-05</v>
      </c>
      <c r="G102" s="361"/>
      <c r="H102" s="362">
        <f t="shared" si="47"/>
        <v>6</v>
      </c>
      <c r="I102" s="363">
        <f t="shared" si="48"/>
        <v>0.007353395061728395</v>
      </c>
      <c r="J102" s="364"/>
      <c r="K102" s="365"/>
      <c r="L102" s="364"/>
      <c r="M102" s="364"/>
      <c r="N102" s="365">
        <v>55</v>
      </c>
      <c r="O102" s="364"/>
      <c r="P102" s="387"/>
      <c r="Q102" s="387"/>
      <c r="R102" s="387" t="s">
        <v>152</v>
      </c>
      <c r="S102" s="373" t="s">
        <v>72</v>
      </c>
      <c r="T102" s="373">
        <v>1946</v>
      </c>
      <c r="U102" s="374" t="str">
        <f t="shared" si="49"/>
        <v>K50</v>
      </c>
      <c r="V102" s="375" t="s">
        <v>164</v>
      </c>
      <c r="W102" s="388"/>
      <c r="X102" s="383"/>
      <c r="Y102" s="384"/>
      <c r="Z102" s="389"/>
      <c r="AA102" s="383"/>
      <c r="AB102" s="384"/>
      <c r="AC102" s="381"/>
      <c r="AD102" s="383"/>
      <c r="AE102" s="371"/>
      <c r="AF102" s="382"/>
      <c r="AG102" s="383"/>
      <c r="AH102" s="384"/>
      <c r="AI102" s="381">
        <v>0.04412037037037037</v>
      </c>
      <c r="AJ102" s="383">
        <v>6</v>
      </c>
      <c r="AK102" s="371">
        <f>AI102/AJ102</f>
        <v>0.007353395061728395</v>
      </c>
      <c r="AL102" s="521"/>
      <c r="AM102" s="383"/>
      <c r="AN102" s="384"/>
      <c r="AO102" s="390"/>
      <c r="AP102" s="391"/>
      <c r="AQ102" s="392" t="e">
        <f t="shared" si="40"/>
        <v>#DIV/0!</v>
      </c>
      <c r="AR102" s="376"/>
      <c r="AS102" s="385"/>
      <c r="AT102" s="384" t="e">
        <f t="shared" si="41"/>
        <v>#DIV/0!</v>
      </c>
      <c r="AU102" s="342">
        <v>1</v>
      </c>
      <c r="AV102" s="394"/>
      <c r="AW102" s="395"/>
      <c r="AX102" s="394"/>
      <c r="AY102" s="396"/>
      <c r="AZ102" s="379">
        <f t="shared" si="50"/>
        <v>63</v>
      </c>
      <c r="BA102" s="379" t="b">
        <f t="shared" si="51"/>
        <v>0</v>
      </c>
      <c r="BB102" s="379" t="str">
        <f t="shared" si="52"/>
        <v>K50</v>
      </c>
      <c r="BC102" s="355"/>
      <c r="BD102" s="355"/>
      <c r="BE102" s="355"/>
      <c r="BF102" s="355"/>
      <c r="BG102" s="355"/>
      <c r="BH102" s="355"/>
      <c r="BI102" s="355"/>
      <c r="BJ102" s="355"/>
      <c r="BK102" s="355"/>
      <c r="BL102" s="355"/>
      <c r="BM102" s="355"/>
    </row>
    <row r="103" spans="1:65" s="356" customFormat="1" ht="11.25" customHeight="1">
      <c r="A103" s="357">
        <f t="shared" si="17"/>
        <v>100</v>
      </c>
      <c r="B103" s="358">
        <v>47</v>
      </c>
      <c r="C103" s="373">
        <v>94</v>
      </c>
      <c r="D103" s="364" t="s">
        <v>220</v>
      </c>
      <c r="E103" s="360">
        <f t="shared" si="46"/>
        <v>0.044189814814814814</v>
      </c>
      <c r="F103" s="361">
        <f t="shared" si="45"/>
        <v>0.0015393518518518473</v>
      </c>
      <c r="G103" s="361"/>
      <c r="H103" s="362">
        <f t="shared" si="47"/>
        <v>6</v>
      </c>
      <c r="I103" s="363">
        <f t="shared" si="48"/>
        <v>0.007364969135802469</v>
      </c>
      <c r="J103" s="364"/>
      <c r="K103" s="365"/>
      <c r="L103" s="364"/>
      <c r="M103" s="364"/>
      <c r="N103" s="365">
        <v>56</v>
      </c>
      <c r="O103" s="364"/>
      <c r="P103" s="387"/>
      <c r="Q103" s="387"/>
      <c r="R103" s="387" t="s">
        <v>152</v>
      </c>
      <c r="S103" s="373" t="s">
        <v>72</v>
      </c>
      <c r="T103" s="373">
        <v>1962</v>
      </c>
      <c r="U103" s="374" t="str">
        <f t="shared" si="49"/>
        <v>K36</v>
      </c>
      <c r="V103" s="375" t="s">
        <v>164</v>
      </c>
      <c r="W103" s="388"/>
      <c r="X103" s="383"/>
      <c r="Y103" s="384"/>
      <c r="Z103" s="389"/>
      <c r="AA103" s="383"/>
      <c r="AB103" s="384"/>
      <c r="AC103" s="381"/>
      <c r="AD103" s="383"/>
      <c r="AE103" s="371"/>
      <c r="AF103" s="382"/>
      <c r="AG103" s="383"/>
      <c r="AH103" s="384"/>
      <c r="AI103" s="381">
        <v>0.044189814814814814</v>
      </c>
      <c r="AJ103" s="383">
        <v>6</v>
      </c>
      <c r="AK103" s="371">
        <f>AI103/AJ103</f>
        <v>0.007364969135802469</v>
      </c>
      <c r="AL103" s="521"/>
      <c r="AM103" s="383"/>
      <c r="AN103" s="384"/>
      <c r="AO103" s="390"/>
      <c r="AP103" s="391"/>
      <c r="AQ103" s="392" t="e">
        <f t="shared" si="40"/>
        <v>#DIV/0!</v>
      </c>
      <c r="AR103" s="376"/>
      <c r="AS103" s="385"/>
      <c r="AT103" s="384" t="e">
        <f t="shared" si="41"/>
        <v>#DIV/0!</v>
      </c>
      <c r="AU103" s="342">
        <v>1</v>
      </c>
      <c r="AV103" s="394"/>
      <c r="AW103" s="395"/>
      <c r="AX103" s="394"/>
      <c r="AY103" s="396"/>
      <c r="AZ103" s="379">
        <f t="shared" si="50"/>
        <v>47</v>
      </c>
      <c r="BA103" s="379" t="b">
        <f t="shared" si="51"/>
        <v>0</v>
      </c>
      <c r="BB103" s="379" t="str">
        <f t="shared" si="52"/>
        <v>K36</v>
      </c>
      <c r="BC103" s="355"/>
      <c r="BD103" s="355"/>
      <c r="BE103" s="355"/>
      <c r="BF103" s="355"/>
      <c r="BG103" s="355"/>
      <c r="BH103" s="355"/>
      <c r="BI103" s="355"/>
      <c r="BJ103" s="355"/>
      <c r="BK103" s="355"/>
      <c r="BL103" s="355"/>
      <c r="BM103" s="355"/>
    </row>
    <row r="104" spans="1:65" s="356" customFormat="1" ht="11.25" customHeight="1">
      <c r="A104" s="357">
        <f t="shared" si="17"/>
        <v>101</v>
      </c>
      <c r="B104" s="358">
        <v>48</v>
      </c>
      <c r="C104" s="373">
        <v>105</v>
      </c>
      <c r="D104" s="364" t="s">
        <v>238</v>
      </c>
      <c r="E104" s="360">
        <f t="shared" si="46"/>
        <v>0.04572916666666666</v>
      </c>
      <c r="F104" s="361">
        <f t="shared" si="45"/>
        <v>0.00010416666666667601</v>
      </c>
      <c r="G104" s="361"/>
      <c r="H104" s="362">
        <f t="shared" si="47"/>
        <v>6</v>
      </c>
      <c r="I104" s="363">
        <f t="shared" si="48"/>
        <v>0.0076215277777777765</v>
      </c>
      <c r="J104" s="364"/>
      <c r="K104" s="365"/>
      <c r="L104" s="364"/>
      <c r="M104" s="364"/>
      <c r="N104" s="365"/>
      <c r="O104" s="364">
        <v>51</v>
      </c>
      <c r="P104" s="387"/>
      <c r="Q104" s="387"/>
      <c r="R104" s="387" t="s">
        <v>152</v>
      </c>
      <c r="S104" s="373" t="s">
        <v>72</v>
      </c>
      <c r="T104" s="373">
        <v>1961</v>
      </c>
      <c r="U104" s="374" t="str">
        <f t="shared" si="49"/>
        <v>K36</v>
      </c>
      <c r="V104" s="375" t="s">
        <v>71</v>
      </c>
      <c r="W104" s="508"/>
      <c r="X104" s="509"/>
      <c r="Y104" s="510"/>
      <c r="Z104" s="511"/>
      <c r="AA104" s="509"/>
      <c r="AB104" s="510"/>
      <c r="AC104" s="512"/>
      <c r="AD104" s="509"/>
      <c r="AE104" s="513"/>
      <c r="AF104" s="514"/>
      <c r="AG104" s="509"/>
      <c r="AH104" s="510"/>
      <c r="AI104" s="512"/>
      <c r="AJ104" s="509"/>
      <c r="AK104" s="513"/>
      <c r="AL104" s="521">
        <v>0.04572916666666666</v>
      </c>
      <c r="AM104" s="383">
        <v>6</v>
      </c>
      <c r="AN104" s="384">
        <f>AL104/AM104</f>
        <v>0.0076215277777777765</v>
      </c>
      <c r="AO104" s="390"/>
      <c r="AP104" s="391"/>
      <c r="AQ104" s="392" t="e">
        <f t="shared" si="40"/>
        <v>#DIV/0!</v>
      </c>
      <c r="AR104" s="376"/>
      <c r="AS104" s="385"/>
      <c r="AT104" s="384" t="e">
        <f t="shared" si="41"/>
        <v>#DIV/0!</v>
      </c>
      <c r="AU104" s="342">
        <v>1</v>
      </c>
      <c r="AV104" s="394"/>
      <c r="AW104" s="395"/>
      <c r="AX104" s="394"/>
      <c r="AY104" s="396"/>
      <c r="AZ104" s="379">
        <f t="shared" si="50"/>
        <v>48</v>
      </c>
      <c r="BA104" s="379" t="b">
        <f t="shared" si="51"/>
        <v>0</v>
      </c>
      <c r="BB104" s="379" t="str">
        <f t="shared" si="52"/>
        <v>K36</v>
      </c>
      <c r="BC104" s="355"/>
      <c r="BD104" s="355"/>
      <c r="BE104" s="355"/>
      <c r="BF104" s="355"/>
      <c r="BG104" s="355"/>
      <c r="BH104" s="355"/>
      <c r="BI104" s="355"/>
      <c r="BJ104" s="355"/>
      <c r="BK104" s="355"/>
      <c r="BL104" s="355"/>
      <c r="BM104" s="355"/>
    </row>
    <row r="105" spans="1:65" s="356" customFormat="1" ht="11.25" customHeight="1">
      <c r="A105" s="357">
        <f t="shared" si="17"/>
        <v>102</v>
      </c>
      <c r="B105" s="358">
        <v>49</v>
      </c>
      <c r="C105" s="373">
        <v>70</v>
      </c>
      <c r="D105" s="364" t="s">
        <v>179</v>
      </c>
      <c r="E105" s="360">
        <f t="shared" si="46"/>
        <v>0.04583333333333334</v>
      </c>
      <c r="F105" s="361">
        <f t="shared" si="45"/>
        <v>0.0014814814814814725</v>
      </c>
      <c r="G105" s="361"/>
      <c r="H105" s="362">
        <f t="shared" si="47"/>
        <v>6</v>
      </c>
      <c r="I105" s="363">
        <f t="shared" si="48"/>
        <v>0.0076388888888888895</v>
      </c>
      <c r="J105" s="364"/>
      <c r="K105" s="365"/>
      <c r="L105" s="364">
        <v>44</v>
      </c>
      <c r="M105" s="364"/>
      <c r="N105" s="365"/>
      <c r="O105" s="364"/>
      <c r="P105" s="387"/>
      <c r="Q105" s="387"/>
      <c r="R105" s="387" t="s">
        <v>152</v>
      </c>
      <c r="S105" s="373" t="s">
        <v>72</v>
      </c>
      <c r="T105" s="400">
        <v>1962</v>
      </c>
      <c r="U105" s="374" t="str">
        <f t="shared" si="49"/>
        <v>K36</v>
      </c>
      <c r="V105" s="375" t="s">
        <v>169</v>
      </c>
      <c r="W105" s="388"/>
      <c r="X105" s="383"/>
      <c r="Y105" s="384"/>
      <c r="Z105" s="389"/>
      <c r="AA105" s="383"/>
      <c r="AB105" s="384"/>
      <c r="AC105" s="381">
        <v>0.04583333333333334</v>
      </c>
      <c r="AD105" s="383">
        <v>6</v>
      </c>
      <c r="AE105" s="371">
        <f>AC105/AD105</f>
        <v>0.0076388888888888895</v>
      </c>
      <c r="AF105" s="382"/>
      <c r="AG105" s="383"/>
      <c r="AH105" s="384"/>
      <c r="AI105" s="381"/>
      <c r="AJ105" s="383"/>
      <c r="AK105" s="371"/>
      <c r="AL105" s="521"/>
      <c r="AM105" s="383"/>
      <c r="AN105" s="384"/>
      <c r="AO105" s="390"/>
      <c r="AP105" s="391"/>
      <c r="AQ105" s="392" t="e">
        <f t="shared" si="40"/>
        <v>#DIV/0!</v>
      </c>
      <c r="AR105" s="376"/>
      <c r="AS105" s="385"/>
      <c r="AT105" s="384" t="e">
        <f t="shared" si="41"/>
        <v>#DIV/0!</v>
      </c>
      <c r="AU105" s="342">
        <v>1</v>
      </c>
      <c r="AV105" s="394"/>
      <c r="AW105" s="395"/>
      <c r="AX105" s="394"/>
      <c r="AY105" s="396"/>
      <c r="AZ105" s="377">
        <f t="shared" si="50"/>
        <v>47</v>
      </c>
      <c r="BA105" s="378" t="b">
        <f t="shared" si="51"/>
        <v>0</v>
      </c>
      <c r="BB105" s="379" t="str">
        <f t="shared" si="52"/>
        <v>K36</v>
      </c>
      <c r="BC105" s="355"/>
      <c r="BD105" s="355"/>
      <c r="BE105" s="355"/>
      <c r="BF105" s="355"/>
      <c r="BG105" s="355"/>
      <c r="BH105" s="355"/>
      <c r="BI105" s="355"/>
      <c r="BJ105" s="355"/>
      <c r="BK105" s="355"/>
      <c r="BL105" s="355"/>
      <c r="BM105" s="355"/>
    </row>
    <row r="106" spans="1:65" s="356" customFormat="1" ht="11.25" customHeight="1">
      <c r="A106" s="357">
        <f t="shared" si="17"/>
        <v>103</v>
      </c>
      <c r="B106" s="358">
        <v>50</v>
      </c>
      <c r="C106" s="373">
        <v>97</v>
      </c>
      <c r="D106" s="364" t="s">
        <v>223</v>
      </c>
      <c r="E106" s="360">
        <f t="shared" si="46"/>
        <v>0.04731481481481481</v>
      </c>
      <c r="F106" s="361">
        <f t="shared" si="45"/>
        <v>0.0032870370370370397</v>
      </c>
      <c r="G106" s="361"/>
      <c r="H106" s="362">
        <f t="shared" si="47"/>
        <v>6</v>
      </c>
      <c r="I106" s="363">
        <f t="shared" si="48"/>
        <v>0.007885802469135802</v>
      </c>
      <c r="J106" s="364"/>
      <c r="K106" s="365"/>
      <c r="L106" s="364"/>
      <c r="M106" s="364"/>
      <c r="N106" s="365">
        <v>68</v>
      </c>
      <c r="O106" s="364"/>
      <c r="P106" s="387"/>
      <c r="Q106" s="387"/>
      <c r="R106" s="387" t="s">
        <v>152</v>
      </c>
      <c r="S106" s="373" t="s">
        <v>72</v>
      </c>
      <c r="T106" s="373">
        <v>1949</v>
      </c>
      <c r="U106" s="374" t="str">
        <f t="shared" si="49"/>
        <v>K50</v>
      </c>
      <c r="V106" s="375" t="s">
        <v>71</v>
      </c>
      <c r="W106" s="388"/>
      <c r="X106" s="383"/>
      <c r="Y106" s="384"/>
      <c r="Z106" s="389"/>
      <c r="AA106" s="383"/>
      <c r="AB106" s="384"/>
      <c r="AC106" s="381"/>
      <c r="AD106" s="383"/>
      <c r="AE106" s="371"/>
      <c r="AF106" s="382"/>
      <c r="AG106" s="383"/>
      <c r="AH106" s="384"/>
      <c r="AI106" s="381">
        <v>0.04731481481481481</v>
      </c>
      <c r="AJ106" s="383">
        <v>6</v>
      </c>
      <c r="AK106" s="371">
        <f>AI106/AJ106</f>
        <v>0.007885802469135802</v>
      </c>
      <c r="AL106" s="521"/>
      <c r="AM106" s="383"/>
      <c r="AN106" s="384"/>
      <c r="AO106" s="390"/>
      <c r="AP106" s="391"/>
      <c r="AQ106" s="392" t="e">
        <f t="shared" si="40"/>
        <v>#DIV/0!</v>
      </c>
      <c r="AR106" s="376"/>
      <c r="AS106" s="385"/>
      <c r="AT106" s="384" t="e">
        <f t="shared" si="41"/>
        <v>#DIV/0!</v>
      </c>
      <c r="AU106" s="342">
        <v>1</v>
      </c>
      <c r="AV106" s="394"/>
      <c r="AW106" s="395"/>
      <c r="AX106" s="394"/>
      <c r="AY106" s="396"/>
      <c r="AZ106" s="379">
        <f t="shared" si="50"/>
        <v>60</v>
      </c>
      <c r="BA106" s="379" t="b">
        <f t="shared" si="51"/>
        <v>0</v>
      </c>
      <c r="BB106" s="379" t="str">
        <f t="shared" si="52"/>
        <v>K50</v>
      </c>
      <c r="BC106" s="355"/>
      <c r="BD106" s="355"/>
      <c r="BE106" s="355"/>
      <c r="BF106" s="355"/>
      <c r="BG106" s="355"/>
      <c r="BH106" s="355"/>
      <c r="BI106" s="355"/>
      <c r="BJ106" s="355"/>
      <c r="BK106" s="355"/>
      <c r="BL106" s="355"/>
      <c r="BM106" s="355"/>
    </row>
    <row r="107" spans="1:65" s="356" customFormat="1" ht="11.25" customHeight="1">
      <c r="A107" s="357">
        <f t="shared" si="17"/>
        <v>104</v>
      </c>
      <c r="B107" s="358">
        <v>51</v>
      </c>
      <c r="C107" s="373">
        <v>22</v>
      </c>
      <c r="D107" s="364" t="s">
        <v>121</v>
      </c>
      <c r="E107" s="360">
        <f t="shared" si="46"/>
        <v>0.05060185185185185</v>
      </c>
      <c r="F107" s="361">
        <f t="shared" si="45"/>
        <v>0.0039583333333333345</v>
      </c>
      <c r="G107" s="361"/>
      <c r="H107" s="362">
        <f t="shared" si="47"/>
        <v>6</v>
      </c>
      <c r="I107" s="363">
        <f t="shared" si="48"/>
        <v>0.008433641975308642</v>
      </c>
      <c r="J107" s="364">
        <v>27</v>
      </c>
      <c r="K107" s="365"/>
      <c r="L107" s="364"/>
      <c r="M107" s="364"/>
      <c r="N107" s="365"/>
      <c r="O107" s="364"/>
      <c r="P107" s="387"/>
      <c r="Q107" s="387"/>
      <c r="R107" s="387" t="s">
        <v>152</v>
      </c>
      <c r="S107" s="373" t="s">
        <v>72</v>
      </c>
      <c r="T107" s="373">
        <v>1980</v>
      </c>
      <c r="U107" s="374" t="str">
        <f t="shared" si="49"/>
        <v>K16</v>
      </c>
      <c r="V107" s="375" t="s">
        <v>71</v>
      </c>
      <c r="W107" s="388">
        <v>0.05060185185185185</v>
      </c>
      <c r="X107" s="383">
        <v>6</v>
      </c>
      <c r="Y107" s="384">
        <f>W107/X107</f>
        <v>0.008433641975308642</v>
      </c>
      <c r="Z107" s="389"/>
      <c r="AA107" s="383"/>
      <c r="AB107" s="384"/>
      <c r="AC107" s="381"/>
      <c r="AD107" s="383"/>
      <c r="AE107" s="371"/>
      <c r="AF107" s="382"/>
      <c r="AG107" s="383"/>
      <c r="AH107" s="384"/>
      <c r="AI107" s="381"/>
      <c r="AJ107" s="383"/>
      <c r="AK107" s="371"/>
      <c r="AL107" s="521"/>
      <c r="AM107" s="383"/>
      <c r="AN107" s="384"/>
      <c r="AO107" s="390"/>
      <c r="AP107" s="391"/>
      <c r="AQ107" s="392" t="e">
        <f t="shared" si="40"/>
        <v>#DIV/0!</v>
      </c>
      <c r="AR107" s="380"/>
      <c r="AS107" s="385"/>
      <c r="AT107" s="384" t="e">
        <f t="shared" si="41"/>
        <v>#DIV/0!</v>
      </c>
      <c r="AU107" s="342">
        <v>1</v>
      </c>
      <c r="AV107" s="397"/>
      <c r="AW107" s="398"/>
      <c r="AX107" s="397"/>
      <c r="AY107" s="399"/>
      <c r="AZ107" s="377">
        <f t="shared" si="50"/>
        <v>29</v>
      </c>
      <c r="BA107" s="378" t="b">
        <f t="shared" si="51"/>
        <v>0</v>
      </c>
      <c r="BB107" s="379" t="str">
        <f t="shared" si="52"/>
        <v>K16</v>
      </c>
      <c r="BC107" s="355"/>
      <c r="BD107" s="355"/>
      <c r="BE107" s="355"/>
      <c r="BF107" s="355"/>
      <c r="BG107" s="355"/>
      <c r="BH107" s="355"/>
      <c r="BI107" s="355"/>
      <c r="BJ107" s="355"/>
      <c r="BK107" s="355"/>
      <c r="BL107" s="355"/>
      <c r="BM107" s="355"/>
    </row>
    <row r="108" spans="1:65" s="356" customFormat="1" ht="11.25" customHeight="1">
      <c r="A108" s="357">
        <f t="shared" si="17"/>
        <v>105</v>
      </c>
      <c r="B108" s="358">
        <v>52</v>
      </c>
      <c r="C108" s="373">
        <v>21</v>
      </c>
      <c r="D108" s="364" t="s">
        <v>97</v>
      </c>
      <c r="E108" s="360">
        <f t="shared" si="46"/>
        <v>0.054560185185185184</v>
      </c>
      <c r="F108" s="361">
        <f t="shared" si="45"/>
      </c>
      <c r="G108" s="361"/>
      <c r="H108" s="362">
        <f t="shared" si="47"/>
        <v>6</v>
      </c>
      <c r="I108" s="363">
        <f t="shared" si="48"/>
        <v>0.009093364197530865</v>
      </c>
      <c r="J108" s="364">
        <v>28</v>
      </c>
      <c r="K108" s="365"/>
      <c r="L108" s="364"/>
      <c r="M108" s="364"/>
      <c r="N108" s="365"/>
      <c r="O108" s="364"/>
      <c r="P108" s="387"/>
      <c r="Q108" s="387"/>
      <c r="R108" s="387" t="s">
        <v>152</v>
      </c>
      <c r="S108" s="373" t="s">
        <v>72</v>
      </c>
      <c r="T108" s="373">
        <v>1981</v>
      </c>
      <c r="U108" s="374" t="str">
        <f t="shared" si="49"/>
        <v>K16</v>
      </c>
      <c r="V108" s="375" t="s">
        <v>87</v>
      </c>
      <c r="W108" s="388">
        <v>0.054560185185185184</v>
      </c>
      <c r="X108" s="383">
        <v>6</v>
      </c>
      <c r="Y108" s="384">
        <f>W108/X108</f>
        <v>0.009093364197530865</v>
      </c>
      <c r="Z108" s="389"/>
      <c r="AA108" s="383"/>
      <c r="AB108" s="384"/>
      <c r="AC108" s="381"/>
      <c r="AD108" s="383"/>
      <c r="AE108" s="371"/>
      <c r="AF108" s="382"/>
      <c r="AG108" s="383"/>
      <c r="AH108" s="384"/>
      <c r="AI108" s="381"/>
      <c r="AJ108" s="383"/>
      <c r="AK108" s="371"/>
      <c r="AL108" s="521"/>
      <c r="AM108" s="383"/>
      <c r="AN108" s="384"/>
      <c r="AO108" s="390"/>
      <c r="AP108" s="391"/>
      <c r="AQ108" s="392" t="e">
        <f t="shared" si="40"/>
        <v>#DIV/0!</v>
      </c>
      <c r="AR108" s="376"/>
      <c r="AS108" s="385"/>
      <c r="AT108" s="384" t="e">
        <f t="shared" si="41"/>
        <v>#DIV/0!</v>
      </c>
      <c r="AU108" s="342">
        <v>1</v>
      </c>
      <c r="AV108" s="394"/>
      <c r="AW108" s="395"/>
      <c r="AX108" s="394"/>
      <c r="AY108" s="396"/>
      <c r="AZ108" s="379">
        <f t="shared" si="50"/>
        <v>28</v>
      </c>
      <c r="BA108" s="379" t="b">
        <f t="shared" si="51"/>
        <v>0</v>
      </c>
      <c r="BB108" s="379" t="str">
        <f t="shared" si="52"/>
        <v>K16</v>
      </c>
      <c r="BC108" s="355"/>
      <c r="BD108" s="355"/>
      <c r="BE108" s="355"/>
      <c r="BF108" s="355"/>
      <c r="BG108" s="355"/>
      <c r="BH108" s="355"/>
      <c r="BI108" s="355"/>
      <c r="BJ108" s="355"/>
      <c r="BK108" s="355"/>
      <c r="BL108" s="355"/>
      <c r="BM108" s="355"/>
    </row>
    <row r="109" spans="1:54" ht="11.25" customHeight="1">
      <c r="A109" s="459" t="e">
        <f>#REF!+1</f>
        <v>#REF!</v>
      </c>
      <c r="B109" s="274"/>
      <c r="C109" s="138"/>
      <c r="D109" s="136"/>
      <c r="E109" s="95">
        <f>W109+Z109+AC109+AF109+AI109+AL109+AO109</f>
        <v>0</v>
      </c>
      <c r="F109" s="96">
        <f>IF(E110&gt;E109,E110-E109,"")</f>
      </c>
      <c r="G109" s="96"/>
      <c r="H109" s="97">
        <f>X109+AA109+AD109+AG109+AJ109+AM109+AP109</f>
        <v>0</v>
      </c>
      <c r="I109" s="98" t="e">
        <f>E109/H109</f>
        <v>#DIV/0!</v>
      </c>
      <c r="J109" s="136"/>
      <c r="K109" s="135"/>
      <c r="L109" s="136"/>
      <c r="M109" s="136"/>
      <c r="N109" s="135"/>
      <c r="O109" s="136"/>
      <c r="P109" s="137"/>
      <c r="Q109" s="137"/>
      <c r="R109" s="137"/>
      <c r="S109" s="138"/>
      <c r="T109" s="138"/>
      <c r="U109" s="507" t="b">
        <f>IF(S109="M",BA109,BB109)</f>
        <v>0</v>
      </c>
      <c r="V109" s="140"/>
      <c r="W109" s="460"/>
      <c r="X109" s="141"/>
      <c r="Y109" s="142"/>
      <c r="Z109" s="461"/>
      <c r="AA109" s="141"/>
      <c r="AB109" s="142"/>
      <c r="AC109" s="124"/>
      <c r="AD109" s="141"/>
      <c r="AE109" s="159"/>
      <c r="AF109" s="187"/>
      <c r="AG109" s="141"/>
      <c r="AH109" s="142"/>
      <c r="AI109" s="124"/>
      <c r="AJ109" s="141"/>
      <c r="AK109" s="159"/>
      <c r="AL109" s="518"/>
      <c r="AM109" s="141"/>
      <c r="AN109" s="142"/>
      <c r="AO109" s="462"/>
      <c r="AP109" s="463"/>
      <c r="AQ109" s="464" t="e">
        <f t="shared" si="40"/>
        <v>#DIV/0!</v>
      </c>
      <c r="AR109" s="181"/>
      <c r="AS109" s="189"/>
      <c r="AT109" s="142" t="e">
        <f t="shared" si="41"/>
        <v>#DIV/0!</v>
      </c>
      <c r="AU109" s="465"/>
      <c r="AV109" s="466"/>
      <c r="AW109" s="467"/>
      <c r="AX109" s="466"/>
      <c r="AY109" s="468"/>
      <c r="AZ109" s="379"/>
      <c r="BA109" s="379" t="b">
        <f t="shared" si="51"/>
        <v>0</v>
      </c>
      <c r="BB109" s="379" t="b">
        <f t="shared" si="52"/>
        <v>0</v>
      </c>
    </row>
    <row r="110" spans="1:54" ht="11.25" customHeight="1" thickBot="1">
      <c r="A110" s="414" t="e">
        <f t="shared" si="17"/>
        <v>#REF!</v>
      </c>
      <c r="B110" s="415"/>
      <c r="C110" s="190"/>
      <c r="D110" s="191"/>
      <c r="E110" s="192">
        <f>W110+Z110+AC110+AF110+AI110+AL110+AO110</f>
        <v>0</v>
      </c>
      <c r="F110" s="193"/>
      <c r="G110" s="193"/>
      <c r="H110" s="99">
        <f>X110+AA110+AD110+AG110+AJ110+AM110+AP110</f>
        <v>0</v>
      </c>
      <c r="I110" s="100" t="e">
        <f>E110/H110</f>
        <v>#DIV/0!</v>
      </c>
      <c r="J110" s="191"/>
      <c r="K110" s="194"/>
      <c r="L110" s="191"/>
      <c r="M110" s="191"/>
      <c r="N110" s="194"/>
      <c r="O110" s="191"/>
      <c r="P110" s="195"/>
      <c r="Q110" s="191"/>
      <c r="R110" s="191"/>
      <c r="S110" s="197"/>
      <c r="T110" s="197"/>
      <c r="U110" s="198" t="b">
        <f>IF(S110="M",BA110,BB110)</f>
        <v>0</v>
      </c>
      <c r="V110" s="199"/>
      <c r="W110" s="243"/>
      <c r="X110" s="201"/>
      <c r="Y110" s="202"/>
      <c r="Z110" s="244"/>
      <c r="AA110" s="201"/>
      <c r="AB110" s="202"/>
      <c r="AC110" s="101"/>
      <c r="AD110" s="201"/>
      <c r="AE110" s="202"/>
      <c r="AF110" s="204"/>
      <c r="AG110" s="201"/>
      <c r="AH110" s="202"/>
      <c r="AI110" s="101"/>
      <c r="AJ110" s="201"/>
      <c r="AK110" s="202"/>
      <c r="AL110" s="523"/>
      <c r="AM110" s="201"/>
      <c r="AN110" s="202"/>
      <c r="AO110" s="206"/>
      <c r="AP110" s="207"/>
      <c r="AQ110" s="245" t="e">
        <f t="shared" si="40"/>
        <v>#DIV/0!</v>
      </c>
      <c r="AR110" s="246"/>
      <c r="AS110" s="210"/>
      <c r="AT110" s="159" t="e">
        <f t="shared" si="41"/>
        <v>#DIV/0!</v>
      </c>
      <c r="AU110" s="116"/>
      <c r="AV110" s="107"/>
      <c r="AW110" s="107"/>
      <c r="AZ110" s="240"/>
      <c r="BA110" s="241" t="b">
        <f t="shared" si="51"/>
        <v>0</v>
      </c>
      <c r="BB110" s="242" t="b">
        <f t="shared" si="52"/>
        <v>0</v>
      </c>
    </row>
    <row r="111" spans="1:71" ht="13.5" thickBot="1">
      <c r="A111" s="89" t="s">
        <v>38</v>
      </c>
      <c r="B111" s="89"/>
      <c r="C111" s="90"/>
      <c r="D111" s="91"/>
      <c r="E111" s="48">
        <f>SUM(E4:E110)</f>
        <v>9.784421296296292</v>
      </c>
      <c r="F111" s="49"/>
      <c r="G111" s="49"/>
      <c r="H111" s="50">
        <f>SUM(H4:H110)</f>
        <v>1878</v>
      </c>
      <c r="I111" s="51">
        <f>E111/H111</f>
        <v>0.0052100219895081425</v>
      </c>
      <c r="J111" s="33"/>
      <c r="K111" s="34"/>
      <c r="L111" s="33"/>
      <c r="M111" s="33"/>
      <c r="N111" s="33"/>
      <c r="O111" s="33"/>
      <c r="P111" s="35"/>
      <c r="Q111" s="31"/>
      <c r="R111" s="31"/>
      <c r="S111" s="31"/>
      <c r="T111" s="32"/>
      <c r="U111" s="32">
        <f>IF(S111="M",BA111,BB111)</f>
        <v>0</v>
      </c>
      <c r="V111" s="31"/>
      <c r="W111" s="62">
        <f>SUM(W4:W110)</f>
        <v>1.5364120370370369</v>
      </c>
      <c r="X111" s="63">
        <f>SUM(X4:X110)</f>
        <v>252</v>
      </c>
      <c r="Y111" s="76">
        <f>W111/X111</f>
        <v>0.006096873162845385</v>
      </c>
      <c r="Z111" s="62">
        <f>SUM(Z4:Z110)</f>
        <v>1.4598148148148151</v>
      </c>
      <c r="AA111" s="63">
        <f>SUM(AA4:AA110)</f>
        <v>276</v>
      </c>
      <c r="AB111" s="76">
        <f>Z111/AA111</f>
        <v>0.005289184111647881</v>
      </c>
      <c r="AC111" s="77">
        <f>SUM(AC4:AC110)</f>
        <v>1.643252314814815</v>
      </c>
      <c r="AD111" s="63">
        <f>SUM(AD4:AD110)</f>
        <v>312</v>
      </c>
      <c r="AE111" s="79">
        <f>AC111/AD111</f>
        <v>0.005266834342355176</v>
      </c>
      <c r="AF111" s="65">
        <f>SUM(AF4:AF110)</f>
        <v>1.4121064814814814</v>
      </c>
      <c r="AG111" s="66">
        <f>SUM(AG4:AG110)</f>
        <v>312</v>
      </c>
      <c r="AH111" s="64">
        <f>AF111/AG111</f>
        <v>0.004525982312440646</v>
      </c>
      <c r="AI111" s="65">
        <f>SUM(AI4:AI110)</f>
        <v>2.1711226851851846</v>
      </c>
      <c r="AJ111" s="63">
        <f>SUM(AJ4:AJ110)</f>
        <v>408</v>
      </c>
      <c r="AK111" s="64">
        <f>AI111/AJ111</f>
        <v>0.005321379130355844</v>
      </c>
      <c r="AL111" s="65">
        <f>SUM(AL4:AL110)</f>
        <v>1.561712962962963</v>
      </c>
      <c r="AM111" s="63">
        <f>SUM(AM4:AM110)</f>
        <v>318</v>
      </c>
      <c r="AN111" s="64">
        <f>AL111/AM111</f>
        <v>0.004911047053342651</v>
      </c>
      <c r="AO111" s="65">
        <f>SUM(AO4:AO110)</f>
        <v>0</v>
      </c>
      <c r="AP111" s="117">
        <f>SUM(AP4:AP110)</f>
        <v>0</v>
      </c>
      <c r="AQ111" s="64" t="e">
        <f>AO111/AP111</f>
        <v>#DIV/0!</v>
      </c>
      <c r="AR111" s="65">
        <f>SUM(AR4:AR110)</f>
        <v>0</v>
      </c>
      <c r="AS111" s="128">
        <f>SUM(AS4:AS110)</f>
        <v>0</v>
      </c>
      <c r="AT111" s="64" t="e">
        <f>AR111/AS111</f>
        <v>#DIV/0!</v>
      </c>
      <c r="AU111" s="60">
        <f>E111+AR111</f>
        <v>9.784421296296292</v>
      </c>
      <c r="AV111" s="108"/>
      <c r="AW111" s="108"/>
      <c r="AX111" s="109"/>
      <c r="AY111" s="113"/>
      <c r="AZ111" s="232">
        <f>SUM(AZ4:AZ108)</f>
        <v>4371</v>
      </c>
      <c r="BN111" s="58"/>
      <c r="BO111" s="58"/>
      <c r="BP111" s="58"/>
      <c r="BQ111" s="58"/>
      <c r="BR111" s="58"/>
      <c r="BS111" s="58"/>
    </row>
    <row r="112" spans="1:71" ht="12.75">
      <c r="A112" s="53" t="s">
        <v>37</v>
      </c>
      <c r="B112" s="53"/>
      <c r="C112" s="52"/>
      <c r="D112" s="53"/>
      <c r="E112" s="19"/>
      <c r="F112" s="41"/>
      <c r="G112" s="42"/>
      <c r="H112" s="42"/>
      <c r="I112" s="38" t="s">
        <v>53</v>
      </c>
      <c r="J112" s="67">
        <v>42</v>
      </c>
      <c r="K112" s="67">
        <v>46</v>
      </c>
      <c r="L112" s="67">
        <v>52</v>
      </c>
      <c r="M112" s="67">
        <v>52</v>
      </c>
      <c r="N112" s="67">
        <v>68</v>
      </c>
      <c r="O112" s="67">
        <v>53</v>
      </c>
      <c r="P112" s="67"/>
      <c r="Q112" s="129"/>
      <c r="R112" s="129"/>
      <c r="S112" s="68">
        <f>SUM(J112:Q112)</f>
        <v>313</v>
      </c>
      <c r="T112" s="78" t="s">
        <v>244</v>
      </c>
      <c r="U112" s="32"/>
      <c r="V112" s="31"/>
      <c r="W112" s="16"/>
      <c r="X112" s="17"/>
      <c r="Y112" s="103"/>
      <c r="Z112" s="16"/>
      <c r="AA112" s="17"/>
      <c r="AB112" s="103"/>
      <c r="AC112" s="16"/>
      <c r="AD112" s="17"/>
      <c r="AE112" s="104"/>
      <c r="AF112" s="16"/>
      <c r="AG112" s="26"/>
      <c r="AH112" s="18"/>
      <c r="AI112" s="16"/>
      <c r="AJ112" s="17"/>
      <c r="AK112" s="18"/>
      <c r="AL112" s="16"/>
      <c r="AM112" s="17"/>
      <c r="AN112" s="18"/>
      <c r="AO112" s="16"/>
      <c r="AP112" s="17"/>
      <c r="AQ112" s="18"/>
      <c r="AR112" s="20"/>
      <c r="AS112" s="20"/>
      <c r="AT112" s="55" t="s">
        <v>34</v>
      </c>
      <c r="AU112" s="105"/>
      <c r="AZ112" s="233">
        <f>AZ111/A105</f>
        <v>42.85294117647059</v>
      </c>
      <c r="BN112" s="58"/>
      <c r="BO112" s="58"/>
      <c r="BP112" s="58"/>
      <c r="BQ112" s="58"/>
      <c r="BR112" s="58"/>
      <c r="BS112" s="58"/>
    </row>
    <row r="113" spans="1:71" ht="12.75">
      <c r="A113" s="102"/>
      <c r="B113" s="102"/>
      <c r="C113" s="32"/>
      <c r="D113" s="31"/>
      <c r="E113" s="19"/>
      <c r="F113" s="43"/>
      <c r="G113" s="452"/>
      <c r="H113" s="39"/>
      <c r="I113" s="36" t="s">
        <v>248</v>
      </c>
      <c r="J113" s="69">
        <v>17</v>
      </c>
      <c r="K113" s="69">
        <v>23</v>
      </c>
      <c r="L113" s="69">
        <v>23</v>
      </c>
      <c r="M113" s="69">
        <v>15</v>
      </c>
      <c r="N113" s="69">
        <v>34</v>
      </c>
      <c r="O113" s="69">
        <v>24</v>
      </c>
      <c r="P113" s="69"/>
      <c r="Q113" s="130"/>
      <c r="R113" s="130"/>
      <c r="S113" s="70">
        <f>SUM(J113:Q113)</f>
        <v>136</v>
      </c>
      <c r="U113" s="32"/>
      <c r="V113" s="31"/>
      <c r="W113" s="16"/>
      <c r="X113" s="17"/>
      <c r="Y113" s="103"/>
      <c r="Z113" s="16"/>
      <c r="AA113" s="17"/>
      <c r="AB113" s="103"/>
      <c r="AC113" s="16"/>
      <c r="AD113" s="17"/>
      <c r="AE113" s="104"/>
      <c r="AF113" s="16"/>
      <c r="AG113" s="26"/>
      <c r="AH113" s="18"/>
      <c r="AI113" s="16"/>
      <c r="AJ113" s="17"/>
      <c r="AK113" s="18"/>
      <c r="AL113" s="16"/>
      <c r="AM113" s="17"/>
      <c r="AN113" s="18"/>
      <c r="AO113" s="16"/>
      <c r="AP113" s="118"/>
      <c r="AQ113" s="18"/>
      <c r="AR113" s="16"/>
      <c r="AS113" s="17"/>
      <c r="AT113" s="18"/>
      <c r="AU113" s="105"/>
      <c r="BN113" s="58"/>
      <c r="BO113" s="58"/>
      <c r="BP113" s="58"/>
      <c r="BQ113" s="58"/>
      <c r="BR113" s="58"/>
      <c r="BS113" s="58"/>
    </row>
    <row r="114" spans="5:71" ht="12.75">
      <c r="E114" s="19"/>
      <c r="F114" s="252"/>
      <c r="G114" s="453"/>
      <c r="H114" s="253"/>
      <c r="I114" s="254" t="s">
        <v>249</v>
      </c>
      <c r="J114" s="255">
        <v>20</v>
      </c>
      <c r="K114" s="255">
        <v>23</v>
      </c>
      <c r="L114" s="255">
        <v>25</v>
      </c>
      <c r="M114" s="255">
        <v>18</v>
      </c>
      <c r="N114" s="255">
        <v>37</v>
      </c>
      <c r="O114" s="255">
        <v>24</v>
      </c>
      <c r="P114" s="255"/>
      <c r="Q114" s="256"/>
      <c r="R114" s="256"/>
      <c r="S114" s="257">
        <f>SUM(J114:Q114)</f>
        <v>147</v>
      </c>
      <c r="T114" s="457" t="s">
        <v>201</v>
      </c>
      <c r="U114" s="442"/>
      <c r="V114" s="31" t="s">
        <v>203</v>
      </c>
      <c r="W114" s="444" t="s">
        <v>205</v>
      </c>
      <c r="Y114" s="103"/>
      <c r="AA114" s="17"/>
      <c r="AB114" s="103"/>
      <c r="AC114" s="16"/>
      <c r="AD114" s="17"/>
      <c r="AE114" s="104"/>
      <c r="AF114" s="16"/>
      <c r="AG114" s="26"/>
      <c r="AH114" s="18"/>
      <c r="AI114" s="16"/>
      <c r="AJ114" s="17"/>
      <c r="AK114" s="18"/>
      <c r="AL114" s="16"/>
      <c r="AM114" s="17"/>
      <c r="AN114" s="18"/>
      <c r="AO114" s="16"/>
      <c r="AP114" s="118"/>
      <c r="AQ114" s="18"/>
      <c r="AR114" s="16"/>
      <c r="AS114" s="17"/>
      <c r="AT114" s="18"/>
      <c r="AU114" s="105"/>
      <c r="BN114" s="58"/>
      <c r="BO114" s="58"/>
      <c r="BP114" s="58"/>
      <c r="BQ114" s="58"/>
      <c r="BR114" s="58"/>
      <c r="BS114" s="58"/>
    </row>
    <row r="115" spans="5:71" ht="12.75">
      <c r="E115" s="19"/>
      <c r="F115" s="44"/>
      <c r="G115" s="454"/>
      <c r="H115" s="40"/>
      <c r="I115" s="37" t="s">
        <v>28</v>
      </c>
      <c r="J115" s="238">
        <f>X111</f>
        <v>252</v>
      </c>
      <c r="K115" s="238">
        <f>AA111</f>
        <v>276</v>
      </c>
      <c r="L115" s="238">
        <f>AD111</f>
        <v>312</v>
      </c>
      <c r="M115" s="409">
        <f>AG111</f>
        <v>312</v>
      </c>
      <c r="N115" s="238">
        <f>AJ111</f>
        <v>408</v>
      </c>
      <c r="O115" s="238">
        <f>AM111</f>
        <v>318</v>
      </c>
      <c r="P115" s="71"/>
      <c r="Q115" s="131"/>
      <c r="R115" s="248"/>
      <c r="S115" s="72">
        <f>SUM(J115:Q115)</f>
        <v>1878</v>
      </c>
      <c r="T115" s="458" t="s">
        <v>202</v>
      </c>
      <c r="U115" s="443"/>
      <c r="V115" s="355" t="s">
        <v>204</v>
      </c>
      <c r="W115" s="445" t="s">
        <v>206</v>
      </c>
      <c r="Y115" s="103"/>
      <c r="AA115" s="17"/>
      <c r="AB115" s="103"/>
      <c r="AC115" s="16"/>
      <c r="AD115" s="17"/>
      <c r="AE115" s="104"/>
      <c r="AF115" s="16"/>
      <c r="AG115" s="26"/>
      <c r="AH115" s="18"/>
      <c r="AI115" s="16"/>
      <c r="AJ115" s="17"/>
      <c r="AK115" s="18"/>
      <c r="AL115" s="16"/>
      <c r="AM115" s="17"/>
      <c r="AN115" s="18"/>
      <c r="AO115" s="16"/>
      <c r="AP115" s="17"/>
      <c r="AQ115" s="18"/>
      <c r="AR115" s="16"/>
      <c r="AS115" s="17"/>
      <c r="AT115" s="18"/>
      <c r="AU115" s="105"/>
      <c r="BN115" s="58"/>
      <c r="BO115" s="58"/>
      <c r="BP115" s="58"/>
      <c r="BQ115" s="58"/>
      <c r="BR115" s="58"/>
      <c r="BS115" s="58"/>
    </row>
    <row r="116" spans="1:71" ht="12.75">
      <c r="A116" s="102"/>
      <c r="B116" s="102"/>
      <c r="C116" s="32"/>
      <c r="D116" s="31"/>
      <c r="E116" s="19"/>
      <c r="F116" s="44"/>
      <c r="G116" s="454"/>
      <c r="H116" s="40"/>
      <c r="I116" s="37" t="s">
        <v>30</v>
      </c>
      <c r="J116" s="73">
        <v>0.3659722222222222</v>
      </c>
      <c r="K116" s="73">
        <v>0.31736111111111115</v>
      </c>
      <c r="L116" s="73">
        <v>0.3159722222222222</v>
      </c>
      <c r="M116" s="73">
        <v>0.27152777777777776</v>
      </c>
      <c r="N116" s="73">
        <v>0.3194444444444445</v>
      </c>
      <c r="O116" s="73">
        <v>0.29097222222222224</v>
      </c>
      <c r="P116" s="73"/>
      <c r="Q116" s="132"/>
      <c r="R116" s="249"/>
      <c r="S116" s="106">
        <v>0.3125</v>
      </c>
      <c r="U116" s="32"/>
      <c r="V116" s="31"/>
      <c r="W116" s="16"/>
      <c r="X116" s="17"/>
      <c r="Y116" s="103"/>
      <c r="Z116" s="16"/>
      <c r="AA116" s="17"/>
      <c r="AB116" s="103"/>
      <c r="AC116" s="16"/>
      <c r="AD116" s="17"/>
      <c r="AE116" s="104"/>
      <c r="AF116" s="16"/>
      <c r="AG116" s="26"/>
      <c r="AH116" s="18"/>
      <c r="AI116" s="16"/>
      <c r="AJ116" s="17"/>
      <c r="AK116" s="18"/>
      <c r="AL116" s="16"/>
      <c r="AM116" s="17"/>
      <c r="AN116" s="18"/>
      <c r="AO116" s="16"/>
      <c r="AP116" s="17"/>
      <c r="AQ116" s="18"/>
      <c r="AR116" s="16"/>
      <c r="AS116" s="17"/>
      <c r="AT116" s="18"/>
      <c r="AU116" s="105"/>
      <c r="BN116" s="58"/>
      <c r="BO116" s="58"/>
      <c r="BP116" s="58"/>
      <c r="BQ116" s="58"/>
      <c r="BR116" s="58"/>
      <c r="BS116" s="58"/>
    </row>
    <row r="117" spans="1:71" ht="12.75">
      <c r="A117" s="102"/>
      <c r="B117" s="102"/>
      <c r="C117" s="32"/>
      <c r="D117" s="31"/>
      <c r="E117" s="19"/>
      <c r="F117" s="44"/>
      <c r="G117" s="454"/>
      <c r="H117" s="40"/>
      <c r="I117" s="37" t="s">
        <v>29</v>
      </c>
      <c r="J117" s="71"/>
      <c r="K117" s="71">
        <v>15</v>
      </c>
      <c r="L117" s="71">
        <v>12</v>
      </c>
      <c r="M117" s="71">
        <v>12</v>
      </c>
      <c r="N117" s="71">
        <v>16</v>
      </c>
      <c r="O117" s="71">
        <v>8</v>
      </c>
      <c r="P117" s="71"/>
      <c r="Q117" s="133"/>
      <c r="R117" s="133"/>
      <c r="S117" s="72">
        <f>SUM(K117:Q117)</f>
        <v>63</v>
      </c>
      <c r="U117" s="32"/>
      <c r="V117" s="31"/>
      <c r="W117" s="16"/>
      <c r="X117" s="17"/>
      <c r="Y117" s="103"/>
      <c r="Z117" s="16"/>
      <c r="AA117" s="17"/>
      <c r="AB117" s="103"/>
      <c r="AC117" s="16"/>
      <c r="AD117" s="17"/>
      <c r="AE117" s="104"/>
      <c r="AF117" s="16"/>
      <c r="AG117" s="26"/>
      <c r="AH117" s="18"/>
      <c r="AI117" s="16"/>
      <c r="AJ117" s="17"/>
      <c r="AK117" s="18"/>
      <c r="AL117" s="16"/>
      <c r="AM117" s="17"/>
      <c r="AN117" s="18"/>
      <c r="AO117" s="16"/>
      <c r="AP117" s="17"/>
      <c r="AQ117" s="18"/>
      <c r="AR117" s="16"/>
      <c r="AS117" s="17"/>
      <c r="AT117" s="18"/>
      <c r="AU117" s="105"/>
      <c r="BN117" s="58"/>
      <c r="BO117" s="58"/>
      <c r="BP117" s="58"/>
      <c r="BQ117" s="58"/>
      <c r="BR117" s="58"/>
      <c r="BS117" s="58"/>
    </row>
    <row r="118" spans="1:71" ht="12.75">
      <c r="A118" s="102"/>
      <c r="B118" s="102"/>
      <c r="C118" s="32"/>
      <c r="D118" s="31"/>
      <c r="E118" s="19"/>
      <c r="F118" s="44"/>
      <c r="G118" s="454"/>
      <c r="H118" s="40"/>
      <c r="I118" s="37" t="s">
        <v>43</v>
      </c>
      <c r="J118" s="71"/>
      <c r="K118" s="71"/>
      <c r="L118" s="71"/>
      <c r="M118" s="71"/>
      <c r="N118" s="71"/>
      <c r="O118" s="71"/>
      <c r="P118" s="71"/>
      <c r="Q118" s="133"/>
      <c r="R118" s="133"/>
      <c r="S118" s="72">
        <f>SUM(J118:Q118)</f>
        <v>0</v>
      </c>
      <c r="U118" s="32"/>
      <c r="V118" s="31"/>
      <c r="W118" s="16"/>
      <c r="X118" s="17"/>
      <c r="Y118" s="103"/>
      <c r="Z118" s="16"/>
      <c r="AA118" s="17"/>
      <c r="AB118" s="103"/>
      <c r="AC118" s="16"/>
      <c r="AD118" s="17"/>
      <c r="AE118" s="104"/>
      <c r="AF118" s="16"/>
      <c r="AG118" s="26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16"/>
      <c r="AS118" s="17"/>
      <c r="AT118" s="18"/>
      <c r="AU118" s="105"/>
      <c r="BN118" s="58"/>
      <c r="BO118" s="58"/>
      <c r="BP118" s="58"/>
      <c r="BQ118" s="58"/>
      <c r="BR118" s="58"/>
      <c r="BS118" s="58"/>
    </row>
    <row r="119" spans="1:71" ht="13.5" thickBot="1">
      <c r="A119" s="102"/>
      <c r="B119" s="102"/>
      <c r="C119" s="32"/>
      <c r="D119" s="31"/>
      <c r="E119" s="19"/>
      <c r="F119" s="45"/>
      <c r="G119" s="455"/>
      <c r="H119" s="46"/>
      <c r="I119" s="47" t="s">
        <v>33</v>
      </c>
      <c r="J119" s="74"/>
      <c r="K119" s="74"/>
      <c r="L119" s="74"/>
      <c r="M119" s="111"/>
      <c r="N119" s="74"/>
      <c r="O119" s="74"/>
      <c r="P119" s="74"/>
      <c r="Q119" s="134"/>
      <c r="R119" s="134"/>
      <c r="S119" s="75">
        <f>SUM(J119:Q119)</f>
        <v>0</v>
      </c>
      <c r="U119" s="32"/>
      <c r="V119" s="31"/>
      <c r="W119" s="16"/>
      <c r="X119" s="17"/>
      <c r="Y119" s="103"/>
      <c r="Z119" s="16"/>
      <c r="AA119" s="17"/>
      <c r="AB119" s="103"/>
      <c r="AC119" s="16"/>
      <c r="AD119" s="17"/>
      <c r="AE119" s="104"/>
      <c r="AF119" s="16"/>
      <c r="AG119" s="26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16"/>
      <c r="AS119" s="17"/>
      <c r="AT119" s="18"/>
      <c r="AU119" s="105"/>
      <c r="BN119" s="58"/>
      <c r="BO119" s="58"/>
      <c r="BP119" s="58"/>
      <c r="BQ119" s="58"/>
      <c r="BR119" s="58"/>
      <c r="BS119" s="58"/>
    </row>
  </sheetData>
  <autoFilter ref="A3:AW119"/>
  <mergeCells count="1">
    <mergeCell ref="AV2:AY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9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5" sqref="C25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4.875" style="0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50" t="s">
        <v>148</v>
      </c>
      <c r="Q1" s="1"/>
      <c r="R1" s="4"/>
      <c r="S1" s="4"/>
      <c r="T1" s="1"/>
      <c r="U1" s="4"/>
      <c r="V1" s="4"/>
      <c r="W1" s="8"/>
      <c r="Y1" s="4"/>
      <c r="AX1" s="220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50" t="s">
        <v>146</v>
      </c>
      <c r="Q2" s="1"/>
      <c r="R2" s="4"/>
      <c r="S2" s="4"/>
      <c r="T2" s="1"/>
      <c r="U2" s="406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515" t="s">
        <v>57</v>
      </c>
      <c r="AU2" s="516"/>
      <c r="AV2" s="516"/>
      <c r="AW2" s="516"/>
      <c r="AX2" s="221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4" t="s">
        <v>17</v>
      </c>
      <c r="T3" s="407" t="s">
        <v>1</v>
      </c>
      <c r="U3" s="6" t="s">
        <v>3</v>
      </c>
      <c r="V3" s="87" t="s">
        <v>55</v>
      </c>
      <c r="W3" s="225" t="s">
        <v>4</v>
      </c>
      <c r="X3" s="6" t="s">
        <v>3</v>
      </c>
      <c r="Y3" s="87" t="s">
        <v>55</v>
      </c>
      <c r="Z3" s="225" t="s">
        <v>4</v>
      </c>
      <c r="AA3" s="6" t="s">
        <v>3</v>
      </c>
      <c r="AB3" s="87" t="s">
        <v>55</v>
      </c>
      <c r="AC3" s="225" t="s">
        <v>4</v>
      </c>
      <c r="AD3" s="23" t="s">
        <v>3</v>
      </c>
      <c r="AE3" s="87" t="s">
        <v>55</v>
      </c>
      <c r="AF3" s="225" t="s">
        <v>4</v>
      </c>
      <c r="AG3" s="6" t="s">
        <v>3</v>
      </c>
      <c r="AH3" s="87" t="s">
        <v>55</v>
      </c>
      <c r="AI3" s="226" t="s">
        <v>4</v>
      </c>
      <c r="AJ3" s="6" t="s">
        <v>3</v>
      </c>
      <c r="AK3" s="87" t="s">
        <v>55</v>
      </c>
      <c r="AL3" s="226" t="s">
        <v>4</v>
      </c>
      <c r="AM3" s="6" t="str">
        <f>AJ3</f>
        <v>czas etapu</v>
      </c>
      <c r="AN3" s="87" t="s">
        <v>56</v>
      </c>
      <c r="AO3" s="226" t="s">
        <v>4</v>
      </c>
      <c r="AP3" s="6" t="s">
        <v>3</v>
      </c>
      <c r="AQ3" s="87" t="s">
        <v>55</v>
      </c>
      <c r="AR3" s="225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19" t="s">
        <v>59</v>
      </c>
      <c r="AY3" s="214" t="s">
        <v>60</v>
      </c>
      <c r="AZ3" s="215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>U4+X4+AA4+AD4+AG4+AJ4+AM4</f>
        <v>0.0482175925925926</v>
      </c>
      <c r="E4" s="96">
        <f>IF(D5&gt;D4,D5-D4,"")</f>
        <v>0.0041203703703703645</v>
      </c>
      <c r="F4" s="93">
        <f>V4+Y4+AB4+AE4+AH4+AK4+AN4</f>
        <v>18</v>
      </c>
      <c r="G4" s="94">
        <f>D4/F4</f>
        <v>0.002678755144032922</v>
      </c>
      <c r="H4" s="148">
        <v>1</v>
      </c>
      <c r="I4" s="149">
        <v>2</v>
      </c>
      <c r="J4" s="148">
        <v>1</v>
      </c>
      <c r="K4" s="148">
        <v>1</v>
      </c>
      <c r="L4" s="149">
        <v>2</v>
      </c>
      <c r="M4" s="148">
        <v>3</v>
      </c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0" ref="S4:S10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1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>
        <v>0.008217592592592594</v>
      </c>
      <c r="AH4" s="154">
        <v>3</v>
      </c>
      <c r="AI4" s="155">
        <f aca="true" t="shared" si="2" ref="AI4:AI10">AG4/AH4</f>
        <v>0.002739197530864198</v>
      </c>
      <c r="AJ4" s="122">
        <v>0.008275462962962962</v>
      </c>
      <c r="AK4" s="154">
        <v>3</v>
      </c>
      <c r="AL4" s="159">
        <f>AJ4/AK4</f>
        <v>0.002758487654320987</v>
      </c>
      <c r="AM4" s="156"/>
      <c r="AN4" s="160"/>
      <c r="AO4" s="155" t="e">
        <f aca="true" t="shared" si="3" ref="AO4:AO21">AM4/AN4</f>
        <v>#DIV/0!</v>
      </c>
      <c r="AP4" s="161"/>
      <c r="AQ4" s="162"/>
      <c r="AR4" s="159" t="e">
        <f aca="true" t="shared" si="4" ref="AR4:AR10">AP4/AQ4</f>
        <v>#DIV/0!</v>
      </c>
      <c r="AS4" s="114">
        <v>1</v>
      </c>
      <c r="AT4" s="163"/>
      <c r="AU4" s="163"/>
      <c r="AV4" s="163"/>
      <c r="AW4" s="163"/>
      <c r="AX4" s="222">
        <f aca="true" t="shared" si="5" ref="AX4:AX18">$AX$2-R4</f>
        <v>20</v>
      </c>
      <c r="AY4" s="217" t="str">
        <f aca="true" t="shared" si="6" ref="AY4:AY18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18" t="b">
        <f aca="true" t="shared" si="7" ref="AZ4:AZ18">IF(AND(Q4="K",AX4&lt;=35),"K16",IF(AND(Q4="K",AX4&lt;=49),"K36",IF(AND(Q4="K",AX4&lt;=99),"K50")))</f>
        <v>0</v>
      </c>
    </row>
    <row r="5" spans="1:52" ht="11.25" customHeight="1">
      <c r="A5" s="408">
        <f aca="true" t="shared" si="8" ref="A5:A20">A4+1</f>
        <v>2</v>
      </c>
      <c r="B5" s="165">
        <v>3</v>
      </c>
      <c r="C5" s="166" t="s">
        <v>111</v>
      </c>
      <c r="D5" s="95">
        <f aca="true" t="shared" si="9" ref="D5:D19">U5+X5+AA5+AD5+AG5+AJ5+AM5</f>
        <v>0.05233796296296296</v>
      </c>
      <c r="E5" s="96">
        <f aca="true" t="shared" si="10" ref="E5:E19">IF(D6&gt;D5,D6-D5,"")</f>
        <v>0.003229166666666665</v>
      </c>
      <c r="F5" s="97">
        <f aca="true" t="shared" si="11" ref="F5:F19">V5+Y5+AB5+AE5+AH5+AK5+AN5</f>
        <v>18</v>
      </c>
      <c r="G5" s="98">
        <f aca="true" t="shared" si="12" ref="G5:G19">D5/F5</f>
        <v>0.0029076646090534976</v>
      </c>
      <c r="H5" s="166">
        <v>4</v>
      </c>
      <c r="I5" s="167">
        <v>1</v>
      </c>
      <c r="J5" s="166">
        <v>2</v>
      </c>
      <c r="K5" s="166">
        <v>2</v>
      </c>
      <c r="L5" s="167">
        <v>1</v>
      </c>
      <c r="M5" s="166">
        <v>2</v>
      </c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0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1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>
        <v>0.00769675925925926</v>
      </c>
      <c r="AH5" s="172">
        <v>3</v>
      </c>
      <c r="AI5" s="159">
        <f t="shared" si="2"/>
        <v>0.002565586419753087</v>
      </c>
      <c r="AJ5" s="126">
        <v>0.007685185185185185</v>
      </c>
      <c r="AK5" s="172">
        <v>3</v>
      </c>
      <c r="AL5" s="159">
        <f>AJ5/AK5</f>
        <v>0.0025617283950617282</v>
      </c>
      <c r="AM5" s="156"/>
      <c r="AN5" s="174"/>
      <c r="AO5" s="159" t="e">
        <f t="shared" si="3"/>
        <v>#DIV/0!</v>
      </c>
      <c r="AP5" s="181"/>
      <c r="AQ5" s="175"/>
      <c r="AR5" s="159" t="e">
        <f t="shared" si="4"/>
        <v>#DIV/0!</v>
      </c>
      <c r="AS5" s="114">
        <v>1</v>
      </c>
      <c r="AT5" s="182"/>
      <c r="AU5" s="183"/>
      <c r="AV5" s="182"/>
      <c r="AW5" s="184"/>
      <c r="AX5" s="185">
        <f t="shared" si="5"/>
        <v>35</v>
      </c>
      <c r="AY5" s="179" t="str">
        <f t="shared" si="6"/>
        <v>M30</v>
      </c>
      <c r="AZ5" s="223" t="b">
        <f t="shared" si="7"/>
        <v>0</v>
      </c>
    </row>
    <row r="6" spans="1:52" ht="11.25" customHeight="1">
      <c r="A6" s="164">
        <f t="shared" si="8"/>
        <v>3</v>
      </c>
      <c r="B6" s="180">
        <v>1</v>
      </c>
      <c r="C6" s="136" t="s">
        <v>105</v>
      </c>
      <c r="D6" s="95">
        <f t="shared" si="9"/>
        <v>0.055567129629629626</v>
      </c>
      <c r="E6" s="96">
        <f t="shared" si="10"/>
        <v>0.01721064814814815</v>
      </c>
      <c r="F6" s="97">
        <f t="shared" si="11"/>
        <v>15</v>
      </c>
      <c r="G6" s="98">
        <f t="shared" si="12"/>
        <v>0.003704475308641975</v>
      </c>
      <c r="H6" s="166">
        <v>3</v>
      </c>
      <c r="I6" s="135">
        <v>4</v>
      </c>
      <c r="J6" s="235">
        <v>3</v>
      </c>
      <c r="K6" s="136"/>
      <c r="L6" s="135">
        <v>4</v>
      </c>
      <c r="M6" s="136">
        <v>4</v>
      </c>
      <c r="N6" s="137"/>
      <c r="O6" s="137"/>
      <c r="P6" s="168" t="s">
        <v>145</v>
      </c>
      <c r="Q6" s="169" t="s">
        <v>58</v>
      </c>
      <c r="R6" s="138">
        <v>1997</v>
      </c>
      <c r="S6" s="236" t="str">
        <f t="shared" si="0"/>
        <v>M16</v>
      </c>
      <c r="T6" s="140" t="s">
        <v>71</v>
      </c>
      <c r="U6" s="153">
        <v>0.010752314814814814</v>
      </c>
      <c r="V6" s="172">
        <v>3</v>
      </c>
      <c r="W6" s="159">
        <f>U6/V6</f>
        <v>0.0035841049382716044</v>
      </c>
      <c r="X6" s="156">
        <v>0.01087962962962963</v>
      </c>
      <c r="Y6" s="172">
        <v>3</v>
      </c>
      <c r="Z6" s="159">
        <f t="shared" si="1"/>
        <v>0.003626543209876543</v>
      </c>
      <c r="AA6" s="121">
        <v>0.012407407407407409</v>
      </c>
      <c r="AB6" s="172">
        <v>3</v>
      </c>
      <c r="AC6" s="159">
        <f>AA6/AB6</f>
        <v>0.004135802469135803</v>
      </c>
      <c r="AD6" s="173"/>
      <c r="AE6" s="172"/>
      <c r="AF6" s="159"/>
      <c r="AG6" s="121">
        <v>0.010162037037037037</v>
      </c>
      <c r="AH6" s="172">
        <v>3</v>
      </c>
      <c r="AI6" s="159">
        <f t="shared" si="2"/>
        <v>0.003387345679012346</v>
      </c>
      <c r="AJ6" s="122">
        <v>0.01136574074074074</v>
      </c>
      <c r="AK6" s="172">
        <v>3</v>
      </c>
      <c r="AL6" s="159">
        <f>AJ6/AK6</f>
        <v>0.00378858024691358</v>
      </c>
      <c r="AM6" s="156"/>
      <c r="AN6" s="174"/>
      <c r="AO6" s="159" t="e">
        <f t="shared" si="3"/>
        <v>#DIV/0!</v>
      </c>
      <c r="AP6" s="181"/>
      <c r="AQ6" s="175"/>
      <c r="AR6" s="159" t="e">
        <f t="shared" si="4"/>
        <v>#DIV/0!</v>
      </c>
      <c r="AS6" s="114">
        <v>1</v>
      </c>
      <c r="AT6" s="182"/>
      <c r="AU6" s="183"/>
      <c r="AV6" s="182"/>
      <c r="AW6" s="184"/>
      <c r="AX6" s="185">
        <f t="shared" si="5"/>
        <v>12</v>
      </c>
      <c r="AY6" s="179" t="str">
        <f t="shared" si="6"/>
        <v>M16</v>
      </c>
      <c r="AZ6" s="223" t="b">
        <f t="shared" si="7"/>
        <v>0</v>
      </c>
    </row>
    <row r="7" spans="1:52" ht="11.25" customHeight="1">
      <c r="A7" s="164">
        <f t="shared" si="8"/>
        <v>4</v>
      </c>
      <c r="B7" s="180">
        <v>7</v>
      </c>
      <c r="C7" s="136" t="s">
        <v>143</v>
      </c>
      <c r="D7" s="95">
        <f t="shared" si="9"/>
        <v>0.07277777777777777</v>
      </c>
      <c r="E7" s="96">
        <f t="shared" si="10"/>
        <v>0.046215277777777786</v>
      </c>
      <c r="F7" s="97">
        <f t="shared" si="11"/>
        <v>15</v>
      </c>
      <c r="G7" s="98">
        <f t="shared" si="12"/>
        <v>0.004851851851851852</v>
      </c>
      <c r="H7" s="166"/>
      <c r="I7" s="135">
        <v>5</v>
      </c>
      <c r="J7" s="136">
        <v>5</v>
      </c>
      <c r="K7" s="136">
        <v>8</v>
      </c>
      <c r="L7" s="135">
        <v>7</v>
      </c>
      <c r="M7" s="136">
        <v>5</v>
      </c>
      <c r="N7" s="137"/>
      <c r="O7" s="137"/>
      <c r="P7" s="168" t="s">
        <v>145</v>
      </c>
      <c r="Q7" s="169" t="s">
        <v>58</v>
      </c>
      <c r="R7" s="138">
        <v>1951</v>
      </c>
      <c r="S7" s="139" t="str">
        <f t="shared" si="0"/>
        <v>M50</v>
      </c>
      <c r="T7" s="140" t="s">
        <v>87</v>
      </c>
      <c r="U7" s="153"/>
      <c r="V7" s="172"/>
      <c r="W7" s="159"/>
      <c r="X7" s="156">
        <v>0.015057870370370369</v>
      </c>
      <c r="Y7" s="172">
        <v>3</v>
      </c>
      <c r="Z7" s="159">
        <f t="shared" si="1"/>
        <v>0.00501929012345679</v>
      </c>
      <c r="AA7" s="121">
        <v>0.014641203703703703</v>
      </c>
      <c r="AB7" s="172">
        <v>3</v>
      </c>
      <c r="AC7" s="159">
        <f>AA7/AB7</f>
        <v>0.004880401234567901</v>
      </c>
      <c r="AD7" s="173">
        <v>0.014282407407407409</v>
      </c>
      <c r="AE7" s="172">
        <v>3</v>
      </c>
      <c r="AF7" s="159">
        <f>AD7/AE7</f>
        <v>0.004760802469135803</v>
      </c>
      <c r="AG7" s="121">
        <v>0.014571759259259258</v>
      </c>
      <c r="AH7" s="172">
        <v>3</v>
      </c>
      <c r="AI7" s="159">
        <f t="shared" si="2"/>
        <v>0.004857253086419753</v>
      </c>
      <c r="AJ7" s="122">
        <v>0.014224537037037037</v>
      </c>
      <c r="AK7" s="172">
        <v>3</v>
      </c>
      <c r="AL7" s="159">
        <f>AJ7/AK7</f>
        <v>0.004741512345679012</v>
      </c>
      <c r="AM7" s="156"/>
      <c r="AN7" s="174"/>
      <c r="AO7" s="159" t="e">
        <f t="shared" si="3"/>
        <v>#DIV/0!</v>
      </c>
      <c r="AP7" s="122"/>
      <c r="AQ7" s="175"/>
      <c r="AR7" s="159" t="e">
        <f t="shared" si="4"/>
        <v>#DIV/0!</v>
      </c>
      <c r="AS7" s="114">
        <v>1</v>
      </c>
      <c r="AT7" s="115"/>
      <c r="AU7" s="115"/>
      <c r="AX7" s="223">
        <f t="shared" si="5"/>
        <v>58</v>
      </c>
      <c r="AY7" s="223" t="str">
        <f t="shared" si="6"/>
        <v>M50</v>
      </c>
      <c r="AZ7" s="223" t="b">
        <f t="shared" si="7"/>
        <v>0</v>
      </c>
    </row>
    <row r="8" spans="1:63" s="347" customFormat="1" ht="11.25" customHeight="1">
      <c r="A8" s="319">
        <f t="shared" si="8"/>
        <v>5</v>
      </c>
      <c r="B8" s="320">
        <v>5</v>
      </c>
      <c r="C8" s="321" t="s">
        <v>134</v>
      </c>
      <c r="D8" s="322">
        <f t="shared" si="9"/>
        <v>0.11899305555555556</v>
      </c>
      <c r="E8" s="323">
        <f t="shared" si="10"/>
      </c>
      <c r="F8" s="324">
        <f t="shared" si="11"/>
        <v>15</v>
      </c>
      <c r="G8" s="325">
        <f t="shared" si="12"/>
        <v>0.007932870370370371</v>
      </c>
      <c r="H8" s="326"/>
      <c r="I8" s="327">
        <v>6</v>
      </c>
      <c r="J8" s="321">
        <v>7</v>
      </c>
      <c r="K8" s="321">
        <v>9</v>
      </c>
      <c r="L8" s="327">
        <v>9</v>
      </c>
      <c r="M8" s="321">
        <v>6</v>
      </c>
      <c r="N8" s="401"/>
      <c r="O8" s="401"/>
      <c r="P8" s="328" t="s">
        <v>147</v>
      </c>
      <c r="Q8" s="329" t="s">
        <v>72</v>
      </c>
      <c r="R8" s="330">
        <v>1999</v>
      </c>
      <c r="S8" s="331" t="str">
        <f t="shared" si="0"/>
        <v>K16</v>
      </c>
      <c r="T8" s="332" t="s">
        <v>135</v>
      </c>
      <c r="U8" s="333"/>
      <c r="V8" s="334"/>
      <c r="W8" s="335"/>
      <c r="X8" s="336">
        <v>0.02200231481481482</v>
      </c>
      <c r="Y8" s="334">
        <v>3</v>
      </c>
      <c r="Z8" s="335">
        <f t="shared" si="1"/>
        <v>0.007334104938271606</v>
      </c>
      <c r="AA8" s="337">
        <v>0.02200231481481482</v>
      </c>
      <c r="AB8" s="334">
        <v>3</v>
      </c>
      <c r="AC8" s="335">
        <f>AA8/AB8</f>
        <v>0.007334104938271606</v>
      </c>
      <c r="AD8" s="338">
        <v>0.022743055555555555</v>
      </c>
      <c r="AE8" s="334">
        <v>3</v>
      </c>
      <c r="AF8" s="335">
        <f>AD8/AE8</f>
        <v>0.007581018518518518</v>
      </c>
      <c r="AG8" s="337">
        <v>0.02511574074074074</v>
      </c>
      <c r="AH8" s="334">
        <v>3</v>
      </c>
      <c r="AI8" s="335">
        <f t="shared" si="2"/>
        <v>0.008371913580246913</v>
      </c>
      <c r="AJ8" s="339">
        <v>0.027129629629629632</v>
      </c>
      <c r="AK8" s="334">
        <v>3</v>
      </c>
      <c r="AL8" s="335">
        <f>AJ8/AK8</f>
        <v>0.009043209876543211</v>
      </c>
      <c r="AM8" s="336"/>
      <c r="AN8" s="340"/>
      <c r="AO8" s="335" t="e">
        <f t="shared" si="3"/>
        <v>#DIV/0!</v>
      </c>
      <c r="AP8" s="339"/>
      <c r="AQ8" s="341"/>
      <c r="AR8" s="335" t="e">
        <f t="shared" si="4"/>
        <v>#DIV/0!</v>
      </c>
      <c r="AS8" s="342">
        <v>1</v>
      </c>
      <c r="AT8" s="343"/>
      <c r="AU8" s="343"/>
      <c r="AV8" s="344"/>
      <c r="AW8" s="345"/>
      <c r="AX8" s="402">
        <f t="shared" si="5"/>
        <v>10</v>
      </c>
      <c r="AY8" s="403" t="b">
        <f t="shared" si="6"/>
        <v>0</v>
      </c>
      <c r="AZ8" s="404" t="str">
        <f t="shared" si="7"/>
        <v>K16</v>
      </c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</row>
    <row r="9" spans="1:63" s="347" customFormat="1" ht="11.25" customHeight="1">
      <c r="A9" s="319">
        <f t="shared" si="8"/>
        <v>6</v>
      </c>
      <c r="B9" s="320">
        <v>2</v>
      </c>
      <c r="C9" s="321" t="s">
        <v>109</v>
      </c>
      <c r="D9" s="322">
        <f t="shared" si="9"/>
        <v>0.03950231481481481</v>
      </c>
      <c r="E9" s="323">
        <f t="shared" si="10"/>
      </c>
      <c r="F9" s="324">
        <f t="shared" si="11"/>
        <v>12</v>
      </c>
      <c r="G9" s="325">
        <f t="shared" si="12"/>
        <v>0.003291859567901234</v>
      </c>
      <c r="H9" s="326">
        <v>2</v>
      </c>
      <c r="I9" s="327">
        <v>3</v>
      </c>
      <c r="J9" s="321"/>
      <c r="K9" s="321">
        <v>3</v>
      </c>
      <c r="L9" s="327">
        <v>5</v>
      </c>
      <c r="M9" s="321"/>
      <c r="N9" s="401"/>
      <c r="O9" s="401"/>
      <c r="P9" s="328" t="s">
        <v>145</v>
      </c>
      <c r="Q9" s="329" t="s">
        <v>72</v>
      </c>
      <c r="R9" s="330">
        <v>1990</v>
      </c>
      <c r="S9" s="331" t="str">
        <f t="shared" si="0"/>
        <v>K16</v>
      </c>
      <c r="T9" s="332" t="s">
        <v>69</v>
      </c>
      <c r="U9" s="333">
        <v>0.010138888888888888</v>
      </c>
      <c r="V9" s="334">
        <v>3</v>
      </c>
      <c r="W9" s="335">
        <f>U9/V9</f>
        <v>0.0033796296296296296</v>
      </c>
      <c r="X9" s="336">
        <v>0.009282407407407408</v>
      </c>
      <c r="Y9" s="334">
        <v>3</v>
      </c>
      <c r="Z9" s="335">
        <f t="shared" si="1"/>
        <v>0.003094135802469136</v>
      </c>
      <c r="AA9" s="337"/>
      <c r="AB9" s="334"/>
      <c r="AC9" s="335"/>
      <c r="AD9" s="338">
        <v>0.009791666666666666</v>
      </c>
      <c r="AE9" s="334">
        <v>3</v>
      </c>
      <c r="AF9" s="335">
        <f>AD9/AE9</f>
        <v>0.0032638888888888887</v>
      </c>
      <c r="AG9" s="337">
        <v>0.010289351851851852</v>
      </c>
      <c r="AH9" s="334">
        <v>3</v>
      </c>
      <c r="AI9" s="335">
        <f t="shared" si="2"/>
        <v>0.0034297839506172837</v>
      </c>
      <c r="AJ9" s="339"/>
      <c r="AK9" s="334"/>
      <c r="AL9" s="335"/>
      <c r="AM9" s="336"/>
      <c r="AN9" s="340"/>
      <c r="AO9" s="335" t="e">
        <f t="shared" si="3"/>
        <v>#DIV/0!</v>
      </c>
      <c r="AP9" s="405"/>
      <c r="AQ9" s="341"/>
      <c r="AR9" s="335" t="e">
        <f t="shared" si="4"/>
        <v>#DIV/0!</v>
      </c>
      <c r="AS9" s="342">
        <v>1</v>
      </c>
      <c r="AT9" s="352"/>
      <c r="AU9" s="353"/>
      <c r="AV9" s="352"/>
      <c r="AW9" s="354"/>
      <c r="AX9" s="402">
        <f t="shared" si="5"/>
        <v>19</v>
      </c>
      <c r="AY9" s="403" t="b">
        <f t="shared" si="6"/>
        <v>0</v>
      </c>
      <c r="AZ9" s="404" t="str">
        <f t="shared" si="7"/>
        <v>K16</v>
      </c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</row>
    <row r="10" spans="1:52" ht="11.25" customHeight="1">
      <c r="A10" s="164">
        <f t="shared" si="8"/>
        <v>7</v>
      </c>
      <c r="B10" s="138">
        <v>6</v>
      </c>
      <c r="C10" s="136" t="s">
        <v>176</v>
      </c>
      <c r="D10" s="95">
        <f t="shared" si="9"/>
        <v>0.028969907407407406</v>
      </c>
      <c r="E10" s="96">
        <f t="shared" si="10"/>
      </c>
      <c r="F10" s="97">
        <f t="shared" si="11"/>
        <v>6</v>
      </c>
      <c r="G10" s="98">
        <f t="shared" si="12"/>
        <v>0.004828317901234567</v>
      </c>
      <c r="H10" s="166"/>
      <c r="I10" s="135"/>
      <c r="J10" s="136">
        <v>4</v>
      </c>
      <c r="K10" s="136"/>
      <c r="L10" s="135">
        <v>8</v>
      </c>
      <c r="M10" s="136"/>
      <c r="N10" s="137"/>
      <c r="O10" s="137"/>
      <c r="P10" s="168" t="s">
        <v>145</v>
      </c>
      <c r="Q10" s="169" t="s">
        <v>58</v>
      </c>
      <c r="R10" s="138">
        <v>1962</v>
      </c>
      <c r="S10" s="139" t="str">
        <f t="shared" si="0"/>
        <v>M40</v>
      </c>
      <c r="T10" s="140" t="s">
        <v>164</v>
      </c>
      <c r="U10" s="153"/>
      <c r="V10" s="172"/>
      <c r="W10" s="159"/>
      <c r="X10" s="156"/>
      <c r="Y10" s="172"/>
      <c r="Z10" s="159"/>
      <c r="AA10" s="121">
        <v>0.014398148148148148</v>
      </c>
      <c r="AB10" s="172">
        <v>3</v>
      </c>
      <c r="AC10" s="159">
        <f>AA10/AB10</f>
        <v>0.004799382716049383</v>
      </c>
      <c r="AD10" s="173"/>
      <c r="AE10" s="172"/>
      <c r="AF10" s="159"/>
      <c r="AG10" s="121">
        <v>0.014571759259259258</v>
      </c>
      <c r="AH10" s="172">
        <v>3</v>
      </c>
      <c r="AI10" s="159">
        <f t="shared" si="2"/>
        <v>0.004857253086419753</v>
      </c>
      <c r="AJ10" s="122"/>
      <c r="AK10" s="172"/>
      <c r="AL10" s="159"/>
      <c r="AM10" s="156"/>
      <c r="AN10" s="174"/>
      <c r="AO10" s="159" t="e">
        <f t="shared" si="3"/>
        <v>#DIV/0!</v>
      </c>
      <c r="AP10" s="122"/>
      <c r="AQ10" s="175"/>
      <c r="AR10" s="159" t="e">
        <f t="shared" si="4"/>
        <v>#DIV/0!</v>
      </c>
      <c r="AS10" s="114">
        <v>1</v>
      </c>
      <c r="AT10" s="115"/>
      <c r="AU10" s="115"/>
      <c r="AX10" s="223">
        <f t="shared" si="5"/>
        <v>47</v>
      </c>
      <c r="AY10" s="223" t="str">
        <f t="shared" si="6"/>
        <v>M40</v>
      </c>
      <c r="AZ10" s="223" t="b">
        <f t="shared" si="7"/>
        <v>0</v>
      </c>
    </row>
    <row r="11" spans="1:52" ht="11.25" customHeight="1">
      <c r="A11" s="164">
        <f t="shared" si="8"/>
        <v>8</v>
      </c>
      <c r="B11" s="138">
        <v>13</v>
      </c>
      <c r="C11" s="136" t="s">
        <v>234</v>
      </c>
      <c r="D11" s="95">
        <f t="shared" si="9"/>
        <v>0.007546296296296297</v>
      </c>
      <c r="E11" s="96">
        <f t="shared" si="10"/>
        <v>0.0021296296296296298</v>
      </c>
      <c r="F11" s="97">
        <f t="shared" si="11"/>
        <v>3</v>
      </c>
      <c r="G11" s="98">
        <f t="shared" si="12"/>
        <v>0.002515432098765432</v>
      </c>
      <c r="H11" s="166"/>
      <c r="I11" s="135"/>
      <c r="J11" s="136"/>
      <c r="K11" s="136"/>
      <c r="L11" s="135"/>
      <c r="M11" s="136">
        <v>1</v>
      </c>
      <c r="N11" s="137"/>
      <c r="O11" s="137"/>
      <c r="P11" s="168" t="s">
        <v>145</v>
      </c>
      <c r="Q11" s="169" t="s">
        <v>58</v>
      </c>
      <c r="R11" s="138">
        <v>1989</v>
      </c>
      <c r="S11" s="139"/>
      <c r="T11" s="140" t="s">
        <v>235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/>
      <c r="AE11" s="172"/>
      <c r="AF11" s="159"/>
      <c r="AG11" s="121"/>
      <c r="AH11" s="172"/>
      <c r="AI11" s="159"/>
      <c r="AJ11" s="122">
        <v>0.007546296296296297</v>
      </c>
      <c r="AK11" s="172">
        <v>3</v>
      </c>
      <c r="AL11" s="159">
        <f>AJ11/AK11</f>
        <v>0.002515432098765432</v>
      </c>
      <c r="AM11" s="156"/>
      <c r="AN11" s="174"/>
      <c r="AO11" s="159" t="e">
        <f t="shared" si="3"/>
        <v>#DIV/0!</v>
      </c>
      <c r="AP11" s="122"/>
      <c r="AQ11" s="175"/>
      <c r="AR11" s="159"/>
      <c r="AS11" s="114">
        <v>1</v>
      </c>
      <c r="AT11" s="115"/>
      <c r="AU11" s="115"/>
      <c r="AX11" s="185">
        <f t="shared" si="5"/>
        <v>20</v>
      </c>
      <c r="AY11" s="179" t="str">
        <f t="shared" si="6"/>
        <v>M20</v>
      </c>
      <c r="AZ11" s="223" t="b">
        <f t="shared" si="7"/>
        <v>0</v>
      </c>
    </row>
    <row r="12" spans="1:52" ht="11.25" customHeight="1">
      <c r="A12" s="164">
        <f t="shared" si="8"/>
        <v>9</v>
      </c>
      <c r="B12" s="180">
        <v>86</v>
      </c>
      <c r="C12" s="136" t="s">
        <v>110</v>
      </c>
      <c r="D12" s="95">
        <f t="shared" si="9"/>
        <v>0.009675925925925926</v>
      </c>
      <c r="E12" s="96">
        <f t="shared" si="10"/>
        <v>0.0014351851851851852</v>
      </c>
      <c r="F12" s="97">
        <f t="shared" si="11"/>
        <v>3</v>
      </c>
      <c r="G12" s="98">
        <f t="shared" si="12"/>
        <v>0.003225308641975309</v>
      </c>
      <c r="H12" s="166"/>
      <c r="I12" s="135"/>
      <c r="J12" s="136"/>
      <c r="K12" s="136"/>
      <c r="L12" s="135">
        <v>3</v>
      </c>
      <c r="M12" s="136"/>
      <c r="N12" s="137"/>
      <c r="O12" s="137"/>
      <c r="P12" s="168" t="s">
        <v>145</v>
      </c>
      <c r="Q12" s="169" t="s">
        <v>58</v>
      </c>
      <c r="R12" s="138">
        <v>1969</v>
      </c>
      <c r="S12" s="139" t="str">
        <f aca="true" t="shared" si="13" ref="S12:S18">IF(Q12="M",AY12,AZ12)</f>
        <v>M40</v>
      </c>
      <c r="T12" s="140" t="s">
        <v>69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/>
      <c r="AE12" s="172"/>
      <c r="AF12" s="159"/>
      <c r="AG12" s="121">
        <v>0.009675925925925926</v>
      </c>
      <c r="AH12" s="172">
        <v>3</v>
      </c>
      <c r="AI12" s="159">
        <f>AG12/AH12</f>
        <v>0.003225308641975309</v>
      </c>
      <c r="AJ12" s="122"/>
      <c r="AK12" s="172"/>
      <c r="AL12" s="159"/>
      <c r="AM12" s="156"/>
      <c r="AN12" s="174"/>
      <c r="AO12" s="159" t="e">
        <f t="shared" si="3"/>
        <v>#DIV/0!</v>
      </c>
      <c r="AP12" s="122"/>
      <c r="AQ12" s="175"/>
      <c r="AR12" s="159" t="e">
        <f>AP12/AQ12</f>
        <v>#DIV/0!</v>
      </c>
      <c r="AS12" s="114">
        <v>1</v>
      </c>
      <c r="AT12" s="176"/>
      <c r="AU12" s="177"/>
      <c r="AV12" s="176"/>
      <c r="AW12" s="178"/>
      <c r="AX12" s="185">
        <f t="shared" si="5"/>
        <v>40</v>
      </c>
      <c r="AY12" s="179" t="str">
        <f t="shared" si="6"/>
        <v>M40</v>
      </c>
      <c r="AZ12" s="223" t="b">
        <f t="shared" si="7"/>
        <v>0</v>
      </c>
    </row>
    <row r="13" spans="1:52" ht="11.25" customHeight="1">
      <c r="A13" s="164">
        <f t="shared" si="8"/>
        <v>10</v>
      </c>
      <c r="B13" s="180">
        <v>10</v>
      </c>
      <c r="C13" s="136" t="s">
        <v>188</v>
      </c>
      <c r="D13" s="95">
        <f t="shared" si="9"/>
        <v>0.011111111111111112</v>
      </c>
      <c r="E13" s="96">
        <f t="shared" si="10"/>
        <v>0.0001736111111111105</v>
      </c>
      <c r="F13" s="97">
        <f t="shared" si="11"/>
        <v>3</v>
      </c>
      <c r="G13" s="98">
        <f t="shared" si="12"/>
        <v>0.003703703703703704</v>
      </c>
      <c r="H13" s="166"/>
      <c r="I13" s="135"/>
      <c r="J13" s="136"/>
      <c r="K13" s="136">
        <v>4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1993</v>
      </c>
      <c r="S13" s="139" t="str">
        <f t="shared" si="13"/>
        <v>M16</v>
      </c>
      <c r="T13" s="140" t="s">
        <v>190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0.011111111111111112</v>
      </c>
      <c r="AE13" s="172">
        <v>3</v>
      </c>
      <c r="AF13" s="159">
        <f>AD13/AE13</f>
        <v>0.003703703703703704</v>
      </c>
      <c r="AG13" s="121"/>
      <c r="AH13" s="172"/>
      <c r="AI13" s="159"/>
      <c r="AJ13" s="122"/>
      <c r="AK13" s="172"/>
      <c r="AL13" s="159"/>
      <c r="AM13" s="156"/>
      <c r="AN13" s="174"/>
      <c r="AO13" s="159" t="e">
        <f t="shared" si="3"/>
        <v>#DIV/0!</v>
      </c>
      <c r="AP13" s="123"/>
      <c r="AQ13" s="175"/>
      <c r="AR13" s="159" t="e">
        <f>AP13/AQ13</f>
        <v>#DIV/0!</v>
      </c>
      <c r="AS13" s="114">
        <v>1</v>
      </c>
      <c r="AT13" s="182"/>
      <c r="AU13" s="183"/>
      <c r="AV13" s="182"/>
      <c r="AW13" s="184"/>
      <c r="AX13" s="185">
        <f t="shared" si="5"/>
        <v>16</v>
      </c>
      <c r="AY13" s="179" t="str">
        <f t="shared" si="6"/>
        <v>M16</v>
      </c>
      <c r="AZ13" s="223" t="b">
        <f t="shared" si="7"/>
        <v>0</v>
      </c>
    </row>
    <row r="14" spans="1:52" ht="11.25" customHeight="1">
      <c r="A14" s="164">
        <f t="shared" si="8"/>
        <v>11</v>
      </c>
      <c r="B14" s="180">
        <v>11</v>
      </c>
      <c r="C14" s="136" t="s">
        <v>194</v>
      </c>
      <c r="D14" s="95">
        <f t="shared" si="9"/>
        <v>0.011284722222222222</v>
      </c>
      <c r="E14" s="96">
        <f t="shared" si="10"/>
        <v>0.00015046296296296335</v>
      </c>
      <c r="F14" s="97">
        <f t="shared" si="11"/>
        <v>3</v>
      </c>
      <c r="G14" s="98">
        <f t="shared" si="12"/>
        <v>0.003761574074074074</v>
      </c>
      <c r="H14" s="166"/>
      <c r="I14" s="135"/>
      <c r="J14" s="136"/>
      <c r="K14" s="136">
        <v>5</v>
      </c>
      <c r="L14" s="135"/>
      <c r="M14" s="136"/>
      <c r="N14" s="137"/>
      <c r="O14" s="137"/>
      <c r="P14" s="168" t="s">
        <v>145</v>
      </c>
      <c r="Q14" s="169" t="s">
        <v>58</v>
      </c>
      <c r="R14" s="138">
        <v>1991</v>
      </c>
      <c r="S14" s="139" t="str">
        <f t="shared" si="13"/>
        <v>M16</v>
      </c>
      <c r="T14" s="140" t="s">
        <v>190</v>
      </c>
      <c r="U14" s="153"/>
      <c r="V14" s="172"/>
      <c r="W14" s="159"/>
      <c r="X14" s="156"/>
      <c r="Y14" s="172"/>
      <c r="Z14" s="159"/>
      <c r="AA14" s="121"/>
      <c r="AB14" s="172"/>
      <c r="AC14" s="159"/>
      <c r="AD14" s="173">
        <v>0.011284722222222222</v>
      </c>
      <c r="AE14" s="172">
        <v>3</v>
      </c>
      <c r="AF14" s="159">
        <f>AD14/AE14</f>
        <v>0.003761574074074074</v>
      </c>
      <c r="AG14" s="121"/>
      <c r="AH14" s="172"/>
      <c r="AI14" s="159"/>
      <c r="AJ14" s="122"/>
      <c r="AK14" s="172"/>
      <c r="AL14" s="159"/>
      <c r="AM14" s="156"/>
      <c r="AN14" s="174"/>
      <c r="AO14" s="159" t="e">
        <f t="shared" si="3"/>
        <v>#DIV/0!</v>
      </c>
      <c r="AP14" s="123"/>
      <c r="AQ14" s="175"/>
      <c r="AR14" s="159" t="e">
        <f>AP14/AQ14</f>
        <v>#DIV/0!</v>
      </c>
      <c r="AS14" s="114">
        <v>1</v>
      </c>
      <c r="AT14" s="176"/>
      <c r="AU14" s="177"/>
      <c r="AV14" s="176"/>
      <c r="AW14" s="178"/>
      <c r="AX14" s="185">
        <f t="shared" si="5"/>
        <v>18</v>
      </c>
      <c r="AY14" s="179" t="str">
        <f t="shared" si="6"/>
        <v>M16</v>
      </c>
      <c r="AZ14" s="223" t="b">
        <f t="shared" si="7"/>
        <v>0</v>
      </c>
    </row>
    <row r="15" spans="1:52" ht="11.25" customHeight="1">
      <c r="A15" s="164">
        <f t="shared" si="8"/>
        <v>12</v>
      </c>
      <c r="B15" s="180">
        <v>8</v>
      </c>
      <c r="C15" s="136" t="s">
        <v>189</v>
      </c>
      <c r="D15" s="95">
        <f t="shared" si="9"/>
        <v>0.011435185185185185</v>
      </c>
      <c r="E15" s="96">
        <f t="shared" si="10"/>
        <v>0.0003125000000000003</v>
      </c>
      <c r="F15" s="97">
        <f t="shared" si="11"/>
        <v>3</v>
      </c>
      <c r="G15" s="98">
        <f t="shared" si="12"/>
        <v>0.0038117283950617285</v>
      </c>
      <c r="H15" s="166"/>
      <c r="I15" s="135"/>
      <c r="J15" s="136"/>
      <c r="K15" s="136">
        <v>6</v>
      </c>
      <c r="L15" s="135"/>
      <c r="M15" s="136"/>
      <c r="N15" s="137"/>
      <c r="O15" s="137"/>
      <c r="P15" s="168" t="s">
        <v>145</v>
      </c>
      <c r="Q15" s="169" t="s">
        <v>58</v>
      </c>
      <c r="R15" s="138">
        <v>1995</v>
      </c>
      <c r="S15" s="139" t="str">
        <f t="shared" si="13"/>
        <v>M16</v>
      </c>
      <c r="T15" s="140" t="s">
        <v>190</v>
      </c>
      <c r="U15" s="153"/>
      <c r="V15" s="172"/>
      <c r="W15" s="159"/>
      <c r="X15" s="156"/>
      <c r="Y15" s="172"/>
      <c r="Z15" s="159"/>
      <c r="AA15" s="121"/>
      <c r="AB15" s="172"/>
      <c r="AC15" s="159"/>
      <c r="AD15" s="173">
        <v>0.011435185185185185</v>
      </c>
      <c r="AE15" s="172">
        <v>3</v>
      </c>
      <c r="AF15" s="159">
        <f>AD15/AE15</f>
        <v>0.0038117283950617285</v>
      </c>
      <c r="AG15" s="121"/>
      <c r="AH15" s="172"/>
      <c r="AI15" s="159"/>
      <c r="AJ15" s="123"/>
      <c r="AK15" s="172"/>
      <c r="AL15" s="159"/>
      <c r="AM15" s="156"/>
      <c r="AN15" s="174"/>
      <c r="AO15" s="159" t="e">
        <f t="shared" si="3"/>
        <v>#DIV/0!</v>
      </c>
      <c r="AP15" s="122"/>
      <c r="AQ15" s="175"/>
      <c r="AR15" s="159" t="e">
        <f>AP15/AQ15</f>
        <v>#DIV/0!</v>
      </c>
      <c r="AS15" s="114">
        <v>1</v>
      </c>
      <c r="AT15" s="176"/>
      <c r="AU15" s="177"/>
      <c r="AV15" s="176"/>
      <c r="AW15" s="178"/>
      <c r="AX15" s="223">
        <f t="shared" si="5"/>
        <v>14</v>
      </c>
      <c r="AY15" s="223" t="str">
        <f t="shared" si="6"/>
        <v>M16</v>
      </c>
      <c r="AZ15" s="223" t="b">
        <f t="shared" si="7"/>
        <v>0</v>
      </c>
    </row>
    <row r="16" spans="1:52" ht="11.25" customHeight="1">
      <c r="A16" s="164">
        <f t="shared" si="8"/>
        <v>13</v>
      </c>
      <c r="B16" s="180">
        <v>9</v>
      </c>
      <c r="C16" s="136" t="s">
        <v>191</v>
      </c>
      <c r="D16" s="95">
        <f t="shared" si="9"/>
        <v>0.011747685185185186</v>
      </c>
      <c r="E16" s="96">
        <f t="shared" si="10"/>
        <v>0.0020254629629629615</v>
      </c>
      <c r="F16" s="97">
        <f t="shared" si="11"/>
        <v>3</v>
      </c>
      <c r="G16" s="98">
        <f t="shared" si="12"/>
        <v>0.003915895061728395</v>
      </c>
      <c r="H16" s="166"/>
      <c r="I16" s="135"/>
      <c r="J16" s="136"/>
      <c r="K16" s="136">
        <v>7</v>
      </c>
      <c r="L16" s="135"/>
      <c r="M16" s="136"/>
      <c r="N16" s="137"/>
      <c r="O16" s="137"/>
      <c r="P16" s="168" t="s">
        <v>145</v>
      </c>
      <c r="Q16" s="169" t="s">
        <v>58</v>
      </c>
      <c r="R16" s="138">
        <v>1992</v>
      </c>
      <c r="S16" s="139" t="str">
        <f t="shared" si="13"/>
        <v>M16</v>
      </c>
      <c r="T16" s="140" t="s">
        <v>190</v>
      </c>
      <c r="U16" s="153"/>
      <c r="V16" s="172"/>
      <c r="W16" s="159"/>
      <c r="X16" s="156"/>
      <c r="Y16" s="172"/>
      <c r="Z16" s="159"/>
      <c r="AA16" s="121"/>
      <c r="AB16" s="172"/>
      <c r="AC16" s="159"/>
      <c r="AD16" s="173">
        <v>0.011747685185185186</v>
      </c>
      <c r="AE16" s="172">
        <v>3</v>
      </c>
      <c r="AF16" s="159">
        <f>AD16/AE16</f>
        <v>0.003915895061728395</v>
      </c>
      <c r="AG16" s="121"/>
      <c r="AH16" s="172"/>
      <c r="AI16" s="159"/>
      <c r="AJ16" s="123"/>
      <c r="AK16" s="172"/>
      <c r="AL16" s="159"/>
      <c r="AM16" s="156"/>
      <c r="AN16" s="174"/>
      <c r="AO16" s="159" t="e">
        <f t="shared" si="3"/>
        <v>#DIV/0!</v>
      </c>
      <c r="AP16" s="181"/>
      <c r="AQ16" s="175"/>
      <c r="AR16" s="159" t="e">
        <f>AP16/AQ16</f>
        <v>#DIV/0!</v>
      </c>
      <c r="AS16" s="114">
        <v>1</v>
      </c>
      <c r="AT16" s="182"/>
      <c r="AU16" s="183"/>
      <c r="AV16" s="182"/>
      <c r="AW16" s="184"/>
      <c r="AX16" s="223">
        <f t="shared" si="5"/>
        <v>17</v>
      </c>
      <c r="AY16" s="223" t="str">
        <f t="shared" si="6"/>
        <v>M16</v>
      </c>
      <c r="AZ16" s="223" t="b">
        <f t="shared" si="7"/>
        <v>0</v>
      </c>
    </row>
    <row r="17" spans="1:63" s="347" customFormat="1" ht="11.25" customHeight="1">
      <c r="A17" s="319">
        <f t="shared" si="8"/>
        <v>14</v>
      </c>
      <c r="B17" s="320">
        <v>12</v>
      </c>
      <c r="C17" s="321" t="s">
        <v>210</v>
      </c>
      <c r="D17" s="322">
        <f t="shared" si="9"/>
        <v>0.013773148148148147</v>
      </c>
      <c r="E17" s="323">
        <f t="shared" si="10"/>
        <v>0.0033333333333333357</v>
      </c>
      <c r="F17" s="324">
        <f t="shared" si="11"/>
        <v>3</v>
      </c>
      <c r="G17" s="325">
        <f t="shared" si="12"/>
        <v>0.004591049382716049</v>
      </c>
      <c r="H17" s="326"/>
      <c r="I17" s="327"/>
      <c r="J17" s="321"/>
      <c r="K17" s="321"/>
      <c r="L17" s="327">
        <v>6</v>
      </c>
      <c r="M17" s="321"/>
      <c r="N17" s="401"/>
      <c r="O17" s="401"/>
      <c r="P17" s="328" t="s">
        <v>145</v>
      </c>
      <c r="Q17" s="329" t="s">
        <v>72</v>
      </c>
      <c r="R17" s="330">
        <v>1999</v>
      </c>
      <c r="S17" s="331" t="str">
        <f t="shared" si="13"/>
        <v>K16</v>
      </c>
      <c r="T17" s="332" t="s">
        <v>71</v>
      </c>
      <c r="U17" s="333"/>
      <c r="V17" s="334"/>
      <c r="W17" s="335"/>
      <c r="X17" s="336"/>
      <c r="Y17" s="334"/>
      <c r="Z17" s="335"/>
      <c r="AA17" s="337"/>
      <c r="AB17" s="334"/>
      <c r="AC17" s="335"/>
      <c r="AD17" s="338"/>
      <c r="AE17" s="334"/>
      <c r="AF17" s="335"/>
      <c r="AG17" s="337">
        <v>0.013773148148148147</v>
      </c>
      <c r="AH17" s="334">
        <v>3</v>
      </c>
      <c r="AI17" s="335">
        <f>AG17/AH17</f>
        <v>0.004591049382716049</v>
      </c>
      <c r="AJ17" s="339"/>
      <c r="AK17" s="334"/>
      <c r="AL17" s="335"/>
      <c r="AM17" s="336"/>
      <c r="AN17" s="340"/>
      <c r="AO17" s="335" t="e">
        <f t="shared" si="3"/>
        <v>#DIV/0!</v>
      </c>
      <c r="AP17" s="339"/>
      <c r="AQ17" s="341"/>
      <c r="AR17" s="335"/>
      <c r="AS17" s="342">
        <v>1</v>
      </c>
      <c r="AT17" s="343"/>
      <c r="AU17" s="343"/>
      <c r="AV17" s="344"/>
      <c r="AW17" s="345"/>
      <c r="AX17" s="402">
        <f t="shared" si="5"/>
        <v>10</v>
      </c>
      <c r="AY17" s="403" t="b">
        <f t="shared" si="6"/>
        <v>0</v>
      </c>
      <c r="AZ17" s="404" t="str">
        <f t="shared" si="7"/>
        <v>K16</v>
      </c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</row>
    <row r="18" spans="1:63" s="347" customFormat="1" ht="11.25" customHeight="1">
      <c r="A18" s="319">
        <f t="shared" si="8"/>
        <v>15</v>
      </c>
      <c r="B18" s="320">
        <v>65</v>
      </c>
      <c r="C18" s="321" t="s">
        <v>172</v>
      </c>
      <c r="D18" s="322">
        <f t="shared" si="9"/>
        <v>0.017106481481481483</v>
      </c>
      <c r="E18" s="323">
        <f t="shared" si="10"/>
      </c>
      <c r="F18" s="324">
        <f t="shared" si="11"/>
        <v>3</v>
      </c>
      <c r="G18" s="325">
        <f t="shared" si="12"/>
        <v>0.005702160493827161</v>
      </c>
      <c r="H18" s="326"/>
      <c r="I18" s="327"/>
      <c r="J18" s="321">
        <v>6</v>
      </c>
      <c r="K18" s="321"/>
      <c r="L18" s="327"/>
      <c r="M18" s="321"/>
      <c r="N18" s="401"/>
      <c r="O18" s="401"/>
      <c r="P18" s="328" t="s">
        <v>145</v>
      </c>
      <c r="Q18" s="329" t="s">
        <v>72</v>
      </c>
      <c r="R18" s="330">
        <v>1988</v>
      </c>
      <c r="S18" s="331" t="str">
        <f t="shared" si="13"/>
        <v>K16</v>
      </c>
      <c r="T18" s="332" t="s">
        <v>173</v>
      </c>
      <c r="U18" s="333"/>
      <c r="V18" s="334"/>
      <c r="W18" s="335"/>
      <c r="X18" s="336"/>
      <c r="Y18" s="334"/>
      <c r="Z18" s="335"/>
      <c r="AA18" s="337">
        <v>0.017106481481481483</v>
      </c>
      <c r="AB18" s="334">
        <v>3</v>
      </c>
      <c r="AC18" s="335">
        <f>AA18/AB18</f>
        <v>0.005702160493827161</v>
      </c>
      <c r="AD18" s="338"/>
      <c r="AE18" s="334"/>
      <c r="AF18" s="335"/>
      <c r="AG18" s="337"/>
      <c r="AH18" s="334"/>
      <c r="AI18" s="335"/>
      <c r="AJ18" s="339"/>
      <c r="AK18" s="334"/>
      <c r="AL18" s="335"/>
      <c r="AM18" s="336"/>
      <c r="AN18" s="340"/>
      <c r="AO18" s="335" t="e">
        <f t="shared" si="3"/>
        <v>#DIV/0!</v>
      </c>
      <c r="AP18" s="506"/>
      <c r="AQ18" s="341"/>
      <c r="AR18" s="335" t="e">
        <f>AP18/AQ18</f>
        <v>#DIV/0!</v>
      </c>
      <c r="AS18" s="342">
        <v>1</v>
      </c>
      <c r="AT18" s="343"/>
      <c r="AU18" s="343"/>
      <c r="AV18" s="344"/>
      <c r="AW18" s="345"/>
      <c r="AX18" s="402">
        <f t="shared" si="5"/>
        <v>21</v>
      </c>
      <c r="AY18" s="403" t="b">
        <f t="shared" si="6"/>
        <v>0</v>
      </c>
      <c r="AZ18" s="404" t="str">
        <f t="shared" si="7"/>
        <v>K16</v>
      </c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</row>
    <row r="19" spans="1:52" ht="11.25" customHeight="1">
      <c r="A19" s="164">
        <f t="shared" si="8"/>
        <v>16</v>
      </c>
      <c r="B19" s="180"/>
      <c r="C19" s="136"/>
      <c r="D19" s="95">
        <f t="shared" si="9"/>
        <v>0</v>
      </c>
      <c r="E19" s="96">
        <f t="shared" si="10"/>
      </c>
      <c r="F19" s="97">
        <f t="shared" si="11"/>
        <v>0</v>
      </c>
      <c r="G19" s="98" t="e">
        <f t="shared" si="12"/>
        <v>#DIV/0!</v>
      </c>
      <c r="H19" s="166"/>
      <c r="I19" s="135"/>
      <c r="J19" s="136"/>
      <c r="K19" s="136"/>
      <c r="L19" s="135"/>
      <c r="M19" s="136"/>
      <c r="N19" s="137"/>
      <c r="O19" s="137"/>
      <c r="P19" s="168"/>
      <c r="Q19" s="169"/>
      <c r="R19" s="138"/>
      <c r="S19" s="139" t="b">
        <f>IF(Q19="M",AY19,AZ19)</f>
        <v>0</v>
      </c>
      <c r="T19" s="140"/>
      <c r="U19" s="153"/>
      <c r="V19" s="172"/>
      <c r="W19" s="159"/>
      <c r="X19" s="156"/>
      <c r="Y19" s="172"/>
      <c r="Z19" s="159"/>
      <c r="AA19" s="121"/>
      <c r="AB19" s="172"/>
      <c r="AC19" s="159"/>
      <c r="AD19" s="173"/>
      <c r="AE19" s="172"/>
      <c r="AF19" s="159"/>
      <c r="AG19" s="121"/>
      <c r="AH19" s="172"/>
      <c r="AI19" s="159"/>
      <c r="AJ19" s="122"/>
      <c r="AK19" s="172"/>
      <c r="AL19" s="159"/>
      <c r="AM19" s="156"/>
      <c r="AN19" s="174"/>
      <c r="AO19" s="159" t="e">
        <f t="shared" si="3"/>
        <v>#DIV/0!</v>
      </c>
      <c r="AP19" s="125"/>
      <c r="AQ19" s="175"/>
      <c r="AR19" s="159" t="e">
        <f>AP19/AQ19</f>
        <v>#DIV/0!</v>
      </c>
      <c r="AS19" s="211">
        <v>1</v>
      </c>
      <c r="AT19" s="212"/>
      <c r="AU19" s="212"/>
      <c r="AX19" s="185">
        <f>$AX$2-R19</f>
        <v>2009</v>
      </c>
      <c r="AY19" s="179" t="b">
        <f>IF(AND(Q19="M",AX19&lt;=19),"M16",IF(AND(Q19="M",AX19&lt;=29),"M20",IF(AND(Q19="M",AX19&lt;=39),"M30",IF(AND(Q19="M",AX19&lt;=49),"M40",IF(AND(Q19="M",AX19&lt;=59),"M50",IF(AND(Q19="M",AX19&lt;=69),"M60",IF(AND(Q19="M",AX19&lt;=99),"M70")))))))</f>
        <v>0</v>
      </c>
      <c r="AZ19" s="223" t="b">
        <f>IF(AND(Q19="K",AX19&lt;=35),"K16",IF(AND(Q19="K",AX19&lt;=49),"K36",IF(AND(Q19="K",AX19&lt;=99),"K50")))</f>
        <v>0</v>
      </c>
    </row>
    <row r="20" spans="1:52" ht="11.25" customHeight="1" thickBot="1">
      <c r="A20" s="164">
        <f t="shared" si="8"/>
        <v>17</v>
      </c>
      <c r="B20" s="190"/>
      <c r="C20" s="191"/>
      <c r="D20" s="192">
        <f>U20+X20+AA20+AD20+AG20+AJ20+AM20</f>
        <v>0</v>
      </c>
      <c r="E20" s="193"/>
      <c r="F20" s="99">
        <f>V20+Y20+AB20+AE20+AH20+AK20+AN20</f>
        <v>0</v>
      </c>
      <c r="G20" s="100" t="e">
        <f>D20/F20</f>
        <v>#DIV/0!</v>
      </c>
      <c r="H20" s="191"/>
      <c r="I20" s="194"/>
      <c r="J20" s="191"/>
      <c r="K20" s="191"/>
      <c r="L20" s="194"/>
      <c r="M20" s="191"/>
      <c r="N20" s="195"/>
      <c r="O20" s="196"/>
      <c r="P20" s="191"/>
      <c r="Q20" s="197"/>
      <c r="R20" s="197"/>
      <c r="S20" s="198" t="b">
        <f>IF(Q20="M",AY20,AZ20)</f>
        <v>0</v>
      </c>
      <c r="T20" s="199"/>
      <c r="U20" s="200"/>
      <c r="V20" s="201"/>
      <c r="W20" s="202"/>
      <c r="X20" s="203"/>
      <c r="Y20" s="201"/>
      <c r="Z20" s="202"/>
      <c r="AA20" s="101"/>
      <c r="AB20" s="201"/>
      <c r="AC20" s="202"/>
      <c r="AD20" s="204"/>
      <c r="AE20" s="201"/>
      <c r="AF20" s="202"/>
      <c r="AG20" s="101"/>
      <c r="AH20" s="201"/>
      <c r="AI20" s="202"/>
      <c r="AJ20" s="205"/>
      <c r="AK20" s="201"/>
      <c r="AL20" s="202"/>
      <c r="AM20" s="206"/>
      <c r="AN20" s="207"/>
      <c r="AO20" s="208" t="e">
        <f t="shared" si="3"/>
        <v>#DIV/0!</v>
      </c>
      <c r="AP20" s="209"/>
      <c r="AQ20" s="210"/>
      <c r="AR20" s="159" t="e">
        <f>AP20/AQ20</f>
        <v>#DIV/0!</v>
      </c>
      <c r="AS20" s="213">
        <v>1</v>
      </c>
      <c r="AT20" s="107"/>
      <c r="AU20" s="107"/>
      <c r="AX20" s="185">
        <f>$AX$2-R20</f>
        <v>2009</v>
      </c>
      <c r="AY20" s="179" t="b">
        <f>IF(AND(Q20="M",AX20&lt;=19),"M16",IF(AND(Q20="M",AX20&lt;=29),"M20",IF(AND(Q20="M",AX20&lt;=39),"M30",IF(AND(Q20="M",AX20&lt;=49),"M40",IF(AND(Q20="M",AX20&lt;=59),"M50",IF(AND(Q20="M",AX20&lt;=69),"M60",IF(AND(Q20="M",AX20&lt;=99),"M70")))))))</f>
        <v>0</v>
      </c>
      <c r="AZ20" s="223" t="b">
        <f>IF(AND(Q20="K",AX20&lt;=35),"K16",IF(AND(Q20="K",AX20&lt;=49),"K36",IF(AND(Q20="K",AX20&lt;=99),"K50")))</f>
        <v>0</v>
      </c>
    </row>
    <row r="21" spans="1:69" ht="13.5" thickBot="1">
      <c r="A21" s="89" t="s">
        <v>38</v>
      </c>
      <c r="B21" s="90"/>
      <c r="C21" s="91"/>
      <c r="D21" s="48">
        <f>SUM(D4:D20)</f>
        <v>0.5100462962962963</v>
      </c>
      <c r="E21" s="49"/>
      <c r="F21" s="50">
        <f>SUM(F4:F20)</f>
        <v>123</v>
      </c>
      <c r="G21" s="51">
        <f>D21/F21</f>
        <v>0.004146717856067449</v>
      </c>
      <c r="H21" s="33"/>
      <c r="I21" s="34"/>
      <c r="J21" s="33"/>
      <c r="K21" s="33"/>
      <c r="L21" s="33"/>
      <c r="M21" s="33"/>
      <c r="N21" s="35"/>
      <c r="O21" s="31"/>
      <c r="P21" s="31"/>
      <c r="Q21" s="31"/>
      <c r="R21" s="32"/>
      <c r="S21" s="32"/>
      <c r="T21" s="31"/>
      <c r="U21" s="62">
        <f>SUM(U4:U20)</f>
        <v>0.04222222222222222</v>
      </c>
      <c r="V21" s="63">
        <f>SUM(V4:V20)</f>
        <v>12</v>
      </c>
      <c r="W21" s="76">
        <f>U21/V21</f>
        <v>0.003518518518518518</v>
      </c>
      <c r="X21" s="62">
        <f>SUM(X4:X20)</f>
        <v>0.071875</v>
      </c>
      <c r="Y21" s="63">
        <f>SUM(Y4:Y20)</f>
        <v>18</v>
      </c>
      <c r="Z21" s="76">
        <f>X21/Y21</f>
        <v>0.003993055555555555</v>
      </c>
      <c r="AA21" s="77">
        <f>SUM(AA4:AA20)</f>
        <v>0.09747685185185186</v>
      </c>
      <c r="AB21" s="63">
        <f>SUM(AB4:AB20)</f>
        <v>21</v>
      </c>
      <c r="AC21" s="79">
        <f>AA21/AB21</f>
        <v>0.0046417548500881835</v>
      </c>
      <c r="AD21" s="65">
        <f>SUM(AD4:AD20)</f>
        <v>0.10817129629629631</v>
      </c>
      <c r="AE21" s="66">
        <f>SUM(AE4:AE20)</f>
        <v>27</v>
      </c>
      <c r="AF21" s="64">
        <f>AD21/AE21</f>
        <v>0.004006344307270234</v>
      </c>
      <c r="AG21" s="65">
        <f>SUM(AG4:AG20)</f>
        <v>0.11407407407407406</v>
      </c>
      <c r="AH21" s="63">
        <f>SUM(AH4:AH20)</f>
        <v>27</v>
      </c>
      <c r="AI21" s="64">
        <f>AG21/AH21</f>
        <v>0.004224965706447188</v>
      </c>
      <c r="AJ21" s="65">
        <f>SUM(AJ4:AJ20)</f>
        <v>0.07622685185185185</v>
      </c>
      <c r="AK21" s="63">
        <f>SUM(AK4:AK20)</f>
        <v>18</v>
      </c>
      <c r="AL21" s="64">
        <f>AJ21/AK21</f>
        <v>0.004234825102880658</v>
      </c>
      <c r="AM21" s="65">
        <f>SUM(AM4:AM20)</f>
        <v>0</v>
      </c>
      <c r="AN21" s="117">
        <f>SUM(AN4:AN20)</f>
        <v>0</v>
      </c>
      <c r="AO21" s="64" t="e">
        <f t="shared" si="3"/>
        <v>#DIV/0!</v>
      </c>
      <c r="AP21" s="65">
        <f>SUM(AP4:AP20)</f>
        <v>0</v>
      </c>
      <c r="AQ21" s="128">
        <f>SUM(AQ4:AQ20)</f>
        <v>0</v>
      </c>
      <c r="AR21" s="64" t="e">
        <f>AP21/AQ21</f>
        <v>#DIV/0!</v>
      </c>
      <c r="AS21" s="60">
        <f>D21+AP21</f>
        <v>0.5100462962962963</v>
      </c>
      <c r="AT21" s="108"/>
      <c r="AU21" s="108"/>
      <c r="AV21" s="109"/>
      <c r="AW21" s="113"/>
      <c r="BL21" s="58"/>
      <c r="BM21" s="58"/>
      <c r="BN21" s="58"/>
      <c r="BO21" s="58"/>
      <c r="BP21" s="58"/>
      <c r="BQ21" s="58"/>
    </row>
    <row r="22" spans="1:69" ht="12.75">
      <c r="A22" s="53" t="s">
        <v>37</v>
      </c>
      <c r="B22" s="52"/>
      <c r="C22" s="53"/>
      <c r="D22" s="19"/>
      <c r="E22" s="41"/>
      <c r="F22" s="42"/>
      <c r="G22" s="38" t="s">
        <v>53</v>
      </c>
      <c r="H22" s="67">
        <v>4</v>
      </c>
      <c r="I22" s="67">
        <v>6</v>
      </c>
      <c r="J22" s="67">
        <v>7</v>
      </c>
      <c r="K22" s="67">
        <v>9</v>
      </c>
      <c r="L22" s="67">
        <v>9</v>
      </c>
      <c r="M22" s="67">
        <v>6</v>
      </c>
      <c r="N22" s="67"/>
      <c r="O22" s="129"/>
      <c r="P22" s="129"/>
      <c r="Q22" s="68">
        <f>SUM(H22:O22)</f>
        <v>41</v>
      </c>
      <c r="R22" s="78" t="s">
        <v>241</v>
      </c>
      <c r="S22" s="32"/>
      <c r="T22" s="31"/>
      <c r="U22" s="16"/>
      <c r="V22" s="17"/>
      <c r="W22" s="103"/>
      <c r="X22" s="16"/>
      <c r="Y22" s="17"/>
      <c r="Z22" s="103"/>
      <c r="AA22" s="16"/>
      <c r="AB22" s="17"/>
      <c r="AC22" s="104"/>
      <c r="AD22" s="16"/>
      <c r="AE22" s="26"/>
      <c r="AF22" s="18"/>
      <c r="AG22" s="16"/>
      <c r="AH22" s="17"/>
      <c r="AI22" s="18"/>
      <c r="AJ22" s="16"/>
      <c r="AK22" s="17"/>
      <c r="AL22" s="18"/>
      <c r="AM22" s="16"/>
      <c r="AN22" s="17"/>
      <c r="AO22" s="18"/>
      <c r="AP22" s="20"/>
      <c r="AQ22" s="20"/>
      <c r="AR22" s="55" t="s">
        <v>34</v>
      </c>
      <c r="AS22" s="105"/>
      <c r="AW22" s="271" t="s">
        <v>150</v>
      </c>
      <c r="AX22" s="269">
        <f>SUM(AX4:AX18)</f>
        <v>357</v>
      </c>
      <c r="BL22" s="58"/>
      <c r="BM22" s="58"/>
      <c r="BN22" s="58"/>
      <c r="BO22" s="58"/>
      <c r="BP22" s="58"/>
      <c r="BQ22" s="58"/>
    </row>
    <row r="23" spans="1:69" ht="12.75">
      <c r="A23" s="102"/>
      <c r="B23" s="32"/>
      <c r="C23" s="31"/>
      <c r="D23" s="19"/>
      <c r="E23" s="43"/>
      <c r="F23" s="39"/>
      <c r="G23" s="36" t="s">
        <v>230</v>
      </c>
      <c r="H23" s="69">
        <v>1</v>
      </c>
      <c r="I23" s="69">
        <v>2</v>
      </c>
      <c r="J23" s="69">
        <v>2</v>
      </c>
      <c r="K23" s="69">
        <v>2</v>
      </c>
      <c r="L23" s="69">
        <v>3</v>
      </c>
      <c r="M23" s="69">
        <v>1</v>
      </c>
      <c r="N23" s="69"/>
      <c r="O23" s="130"/>
      <c r="P23" s="130"/>
      <c r="Q23" s="70">
        <f>SUM(H23:O23)</f>
        <v>11</v>
      </c>
      <c r="S23" s="32"/>
      <c r="T23" s="31"/>
      <c r="U23" s="16"/>
      <c r="V23" s="17"/>
      <c r="W23" s="103"/>
      <c r="X23" s="16"/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18"/>
      <c r="AO23" s="18"/>
      <c r="AP23" s="16"/>
      <c r="AQ23" s="17"/>
      <c r="AR23" s="18"/>
      <c r="AS23" s="105"/>
      <c r="AW23" s="271" t="s">
        <v>151</v>
      </c>
      <c r="AX23" s="270">
        <f>AX22/15</f>
        <v>23.8</v>
      </c>
      <c r="BL23" s="58"/>
      <c r="BM23" s="58"/>
      <c r="BN23" s="58"/>
      <c r="BO23" s="58"/>
      <c r="BP23" s="58"/>
      <c r="BQ23" s="58"/>
    </row>
    <row r="24" spans="5:69" s="268" customFormat="1" ht="12.75">
      <c r="E24" s="252"/>
      <c r="F24" s="253"/>
      <c r="G24" s="254" t="s">
        <v>149</v>
      </c>
      <c r="H24" s="255"/>
      <c r="I24" s="255">
        <v>1</v>
      </c>
      <c r="J24" s="255">
        <v>1</v>
      </c>
      <c r="K24" s="255">
        <v>1</v>
      </c>
      <c r="L24" s="255">
        <v>1</v>
      </c>
      <c r="M24" s="255">
        <v>1</v>
      </c>
      <c r="N24" s="255"/>
      <c r="O24" s="256"/>
      <c r="P24" s="256"/>
      <c r="Q24" s="257">
        <f>SUM(H24:O24)</f>
        <v>5</v>
      </c>
      <c r="R24" s="457" t="s">
        <v>201</v>
      </c>
      <c r="S24" s="442"/>
      <c r="T24" s="31" t="s">
        <v>208</v>
      </c>
      <c r="U24" s="444" t="s">
        <v>205</v>
      </c>
      <c r="W24" s="259"/>
      <c r="Y24" s="258"/>
      <c r="Z24" s="259"/>
      <c r="AA24" s="251"/>
      <c r="AB24" s="258"/>
      <c r="AC24" s="259"/>
      <c r="AD24" s="251"/>
      <c r="AE24" s="260"/>
      <c r="AF24" s="261"/>
      <c r="AG24" s="251"/>
      <c r="AH24" s="258"/>
      <c r="AI24" s="261"/>
      <c r="AJ24" s="251"/>
      <c r="AK24" s="258"/>
      <c r="AL24" s="261"/>
      <c r="AM24" s="251"/>
      <c r="AN24" s="262"/>
      <c r="AO24" s="261"/>
      <c r="AP24" s="251"/>
      <c r="AQ24" s="258"/>
      <c r="AR24" s="261"/>
      <c r="AS24" s="263"/>
      <c r="AT24" s="264"/>
      <c r="AU24" s="264"/>
      <c r="AV24" s="265"/>
      <c r="AW24" s="266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7"/>
      <c r="BM24" s="267"/>
      <c r="BN24" s="267"/>
      <c r="BO24" s="267"/>
      <c r="BP24" s="267"/>
      <c r="BQ24" s="267"/>
    </row>
    <row r="25" spans="5:69" ht="12.75">
      <c r="E25" s="44"/>
      <c r="F25" s="40"/>
      <c r="G25" s="37" t="s">
        <v>28</v>
      </c>
      <c r="H25" s="238">
        <f>V21</f>
        <v>12</v>
      </c>
      <c r="I25" s="238">
        <f>Y21</f>
        <v>18</v>
      </c>
      <c r="J25" s="238">
        <f>AB21</f>
        <v>21</v>
      </c>
      <c r="K25" s="409">
        <f>AE21</f>
        <v>27</v>
      </c>
      <c r="L25" s="238">
        <f>AH21</f>
        <v>27</v>
      </c>
      <c r="M25" s="238">
        <f>AK21</f>
        <v>18</v>
      </c>
      <c r="N25" s="71"/>
      <c r="O25" s="131"/>
      <c r="P25" s="248"/>
      <c r="Q25" s="72">
        <f>SUM(H25:O25)</f>
        <v>123</v>
      </c>
      <c r="R25" s="458" t="s">
        <v>202</v>
      </c>
      <c r="S25" s="443"/>
      <c r="T25" s="355" t="s">
        <v>207</v>
      </c>
      <c r="U25" s="445" t="s">
        <v>205</v>
      </c>
      <c r="W25" s="103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2.75">
      <c r="A26" s="102"/>
      <c r="B26" s="32"/>
      <c r="C26" s="31"/>
      <c r="D26" s="19"/>
      <c r="E26" s="44"/>
      <c r="F26" s="40"/>
      <c r="G26" s="37" t="s">
        <v>30</v>
      </c>
      <c r="H26" s="73">
        <v>0.2111111111111111</v>
      </c>
      <c r="I26" s="73">
        <v>0.23958333333333334</v>
      </c>
      <c r="J26" s="73">
        <v>0.27847222222222223</v>
      </c>
      <c r="K26" s="73">
        <v>0.24027777777777778</v>
      </c>
      <c r="L26" s="73">
        <v>0.2534722222222222</v>
      </c>
      <c r="M26" s="73">
        <v>0.25416666666666665</v>
      </c>
      <c r="N26" s="73"/>
      <c r="O26" s="132"/>
      <c r="P26" s="249"/>
      <c r="Q26" s="106">
        <v>0.24861111111111112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  <row r="27" spans="1:69" ht="12.75">
      <c r="A27" s="102"/>
      <c r="B27" s="32"/>
      <c r="C27" s="31"/>
      <c r="D27" s="19"/>
      <c r="E27" s="44"/>
      <c r="F27" s="40"/>
      <c r="G27" s="37" t="s">
        <v>120</v>
      </c>
      <c r="H27" s="71"/>
      <c r="I27" s="71">
        <v>2</v>
      </c>
      <c r="J27" s="71">
        <v>2</v>
      </c>
      <c r="K27" s="71">
        <v>4</v>
      </c>
      <c r="L27" s="71">
        <v>2</v>
      </c>
      <c r="M27" s="71">
        <v>1</v>
      </c>
      <c r="N27" s="71"/>
      <c r="O27" s="133"/>
      <c r="P27" s="133"/>
      <c r="Q27" s="72">
        <f>SUM(I27:O27)</f>
        <v>11</v>
      </c>
      <c r="S27" s="32"/>
      <c r="T27" s="31"/>
      <c r="U27" s="16"/>
      <c r="V27" s="17"/>
      <c r="W27" s="103"/>
      <c r="X27" s="16"/>
      <c r="Y27" s="17"/>
      <c r="Z27" s="103"/>
      <c r="AA27" s="16"/>
      <c r="AB27" s="17"/>
      <c r="AC27" s="104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5"/>
      <c r="BL27" s="58"/>
      <c r="BM27" s="58"/>
      <c r="BN27" s="58"/>
      <c r="BO27" s="58"/>
      <c r="BP27" s="58"/>
      <c r="BQ27" s="58"/>
    </row>
    <row r="28" spans="1:69" ht="12.75">
      <c r="A28" s="102"/>
      <c r="B28" s="32"/>
      <c r="C28" s="31"/>
      <c r="D28" s="19"/>
      <c r="E28" s="44"/>
      <c r="F28" s="40"/>
      <c r="G28" s="37" t="s">
        <v>43</v>
      </c>
      <c r="H28" s="71"/>
      <c r="I28" s="71"/>
      <c r="J28" s="71"/>
      <c r="K28" s="71"/>
      <c r="L28" s="71"/>
      <c r="M28" s="71"/>
      <c r="N28" s="71"/>
      <c r="O28" s="133"/>
      <c r="P28" s="133"/>
      <c r="Q28" s="72">
        <f>SUM(H28:O28)</f>
        <v>0</v>
      </c>
      <c r="S28" s="32"/>
      <c r="T28" s="31"/>
      <c r="U28" s="16"/>
      <c r="V28" s="17"/>
      <c r="W28" s="103"/>
      <c r="X28" s="16"/>
      <c r="Y28" s="17"/>
      <c r="Z28" s="103"/>
      <c r="AA28" s="16"/>
      <c r="AB28" s="17"/>
      <c r="AC28" s="104"/>
      <c r="AD28" s="16"/>
      <c r="AE28" s="26"/>
      <c r="AF28" s="18"/>
      <c r="AG28" s="16"/>
      <c r="AH28" s="17"/>
      <c r="AI28" s="18"/>
      <c r="AJ28" s="16"/>
      <c r="AK28" s="17"/>
      <c r="AL28" s="18"/>
      <c r="AM28" s="16"/>
      <c r="AN28" s="17"/>
      <c r="AO28" s="18"/>
      <c r="AP28" s="16"/>
      <c r="AQ28" s="17"/>
      <c r="AR28" s="18"/>
      <c r="AS28" s="105"/>
      <c r="BL28" s="58"/>
      <c r="BM28" s="58"/>
      <c r="BN28" s="58"/>
      <c r="BO28" s="58"/>
      <c r="BP28" s="58"/>
      <c r="BQ28" s="58"/>
    </row>
    <row r="29" spans="1:69" ht="13.5" thickBot="1">
      <c r="A29" s="102"/>
      <c r="B29" s="32"/>
      <c r="C29" s="31"/>
      <c r="D29" s="19"/>
      <c r="E29" s="45"/>
      <c r="F29" s="46"/>
      <c r="G29" s="47" t="s">
        <v>33</v>
      </c>
      <c r="H29" s="74"/>
      <c r="I29" s="74"/>
      <c r="J29" s="74"/>
      <c r="K29" s="111"/>
      <c r="L29" s="74"/>
      <c r="M29" s="74"/>
      <c r="N29" s="74"/>
      <c r="O29" s="134"/>
      <c r="P29" s="134"/>
      <c r="Q29" s="75">
        <f>SUM(H29:O29)</f>
        <v>0</v>
      </c>
      <c r="S29" s="32"/>
      <c r="T29" s="31"/>
      <c r="U29" s="16"/>
      <c r="V29" s="17"/>
      <c r="W29" s="103"/>
      <c r="X29" s="16"/>
      <c r="Y29" s="17"/>
      <c r="Z29" s="103"/>
      <c r="AA29" s="16"/>
      <c r="AB29" s="17"/>
      <c r="AC29" s="104"/>
      <c r="AD29" s="16"/>
      <c r="AE29" s="26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16"/>
      <c r="AQ29" s="17"/>
      <c r="AR29" s="18"/>
      <c r="AS29" s="105"/>
      <c r="BL29" s="58"/>
      <c r="BM29" s="58"/>
      <c r="BN29" s="58"/>
      <c r="BO29" s="58"/>
      <c r="BP29" s="58"/>
      <c r="BQ29" s="58"/>
    </row>
  </sheetData>
  <autoFilter ref="A3:AU29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2009-02-22T18:12:49Z</dcterms:modified>
  <cp:category/>
  <cp:version/>
  <cp:contentType/>
  <cp:contentStatus/>
</cp:coreProperties>
</file>