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_ZIMNAR_2009_Dobrodzien" sheetId="1" r:id="rId1"/>
    <sheet name="I_ZIPNAR_2009_Dobrodzien" sheetId="2" r:id="rId2"/>
  </sheets>
  <externalReferences>
    <externalReference r:id="rId5"/>
  </externalReferences>
  <definedNames>
    <definedName name="_xlnm._FilterDatabase" localSheetId="0" hidden="1">'I_ZIMNAR_2009_Dobrodzien'!$A$3:$AT$54</definedName>
    <definedName name="_xlnm._FilterDatabase" localSheetId="1" hidden="1">'I_ZIPNAR_2009_Dobrodzien'!$A$3:$AT$43</definedName>
    <definedName name="_xlnm.Print_Area" localSheetId="0">'I_ZIMNAR_2009_Dobrodzien'!$A$1:$AN$54</definedName>
    <definedName name="_xlnm.Print_Area" localSheetId="1">'I_ZIPNAR_2009_Dobrodzien'!$A$1:$AN$43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<sst xmlns="http://schemas.openxmlformats.org/spreadsheetml/2006/main" count="444" uniqueCount="160">
  <si>
    <t>Rocznik</t>
  </si>
  <si>
    <t>Klub</t>
  </si>
  <si>
    <t>LP</t>
  </si>
  <si>
    <t>czas etapu</t>
  </si>
  <si>
    <t>średnia na 1 km</t>
  </si>
  <si>
    <t>Płeć</t>
  </si>
  <si>
    <t xml:space="preserve">                               ETAP EXTRA</t>
  </si>
  <si>
    <t>SUMA Etap I-VII</t>
  </si>
  <si>
    <t xml:space="preserve">                               ETAP I- 6 km</t>
  </si>
  <si>
    <t xml:space="preserve">                               ETAP II-6 km</t>
  </si>
  <si>
    <t xml:space="preserve">                               ETAP III-6 km</t>
  </si>
  <si>
    <t xml:space="preserve">                               ETAP IV-6 km</t>
  </si>
  <si>
    <t xml:space="preserve">                               ETAP V-6 km</t>
  </si>
  <si>
    <t xml:space="preserve">                               ETAP VI-6 km</t>
  </si>
  <si>
    <t xml:space="preserve">                               ETAP VII-6,2 km</t>
  </si>
  <si>
    <t>42,2 km</t>
  </si>
  <si>
    <t>NR Startowy</t>
  </si>
  <si>
    <t>Kategoria</t>
  </si>
  <si>
    <t>dystans</t>
  </si>
  <si>
    <t>6 km</t>
  </si>
  <si>
    <t xml:space="preserve">Suma </t>
  </si>
  <si>
    <t>M-ce na I</t>
  </si>
  <si>
    <t>M-ce na II</t>
  </si>
  <si>
    <t>M-ce na III</t>
  </si>
  <si>
    <t>M-ce na IV</t>
  </si>
  <si>
    <t>M-ce na V</t>
  </si>
  <si>
    <t>M-ce na VI</t>
  </si>
  <si>
    <t>M-ce na VII</t>
  </si>
  <si>
    <t>Przebiegniete km</t>
  </si>
  <si>
    <t>Debiutanci w maratonie</t>
  </si>
  <si>
    <t xml:space="preserve">średnia etapu na 1km </t>
  </si>
  <si>
    <t>czas generalnie</t>
  </si>
  <si>
    <t xml:space="preserve">przewaga nad sąsiadem </t>
  </si>
  <si>
    <t>w tym             Narciarze</t>
  </si>
  <si>
    <t>sporządził :Janusz Szafarczyk</t>
  </si>
  <si>
    <t>M-ce Extra</t>
  </si>
  <si>
    <t>ilość</t>
  </si>
  <si>
    <t>narciarze na etapach</t>
  </si>
  <si>
    <t>Uwaga : Etap extra nie wlicza się już do sumy</t>
  </si>
  <si>
    <t>Nazwisko i Imię</t>
  </si>
  <si>
    <t>Skończyli maraton poza konkursem</t>
  </si>
  <si>
    <t>czas maratonuetapu</t>
  </si>
  <si>
    <t>miejsce</t>
  </si>
  <si>
    <t>Nieukończyli etapu</t>
  </si>
  <si>
    <t>6,195 km</t>
  </si>
  <si>
    <t>18.01.09</t>
  </si>
  <si>
    <t>25.01.09</t>
  </si>
  <si>
    <t>01.02.09</t>
  </si>
  <si>
    <t>08.02.09</t>
  </si>
  <si>
    <t>15.02.09</t>
  </si>
  <si>
    <t>22.02.09</t>
  </si>
  <si>
    <t>01.03.09</t>
  </si>
  <si>
    <t>08.03.09</t>
  </si>
  <si>
    <t>2009-Osobostarty ogółem</t>
  </si>
  <si>
    <t>21,0975 km</t>
  </si>
  <si>
    <t>3 KM</t>
  </si>
  <si>
    <t>3,0975 KM</t>
  </si>
  <si>
    <t>Skończyli PÓŁMARATON poza konkursem</t>
  </si>
  <si>
    <t>M</t>
  </si>
  <si>
    <t>wiek</t>
  </si>
  <si>
    <t>Kat M</t>
  </si>
  <si>
    <t>Kat K</t>
  </si>
  <si>
    <t>ROK</t>
  </si>
  <si>
    <t>I Zimowy PÓŁMARATON na Raty Dobrodzień  18.01.2009 - 08.03.2009</t>
  </si>
  <si>
    <t>I Zimowy Maraton na Raty Dobrodzień  18.01.2009 - 08.03.2009</t>
  </si>
  <si>
    <t>Szwed Krzysztof</t>
  </si>
  <si>
    <t>Markowski Zbigniew</t>
  </si>
  <si>
    <t>Gołek Diana</t>
  </si>
  <si>
    <t>Górski Zbigniew</t>
  </si>
  <si>
    <t>WKB Meta Lubliniec</t>
  </si>
  <si>
    <t>Małek Janusz</t>
  </si>
  <si>
    <t>Dobrodzień</t>
  </si>
  <si>
    <t>K</t>
  </si>
  <si>
    <t>Bysiec Czesław</t>
  </si>
  <si>
    <t>Nowak Marek</t>
  </si>
  <si>
    <t>Start Dobrodzień</t>
  </si>
  <si>
    <t>Markiewicz Wiesław</t>
  </si>
  <si>
    <t>Żółwik Opole</t>
  </si>
  <si>
    <t>Markiewicz Sabina</t>
  </si>
  <si>
    <t>Kały</t>
  </si>
  <si>
    <t>Musiał Janina</t>
  </si>
  <si>
    <t>Grabiński Tomasz</t>
  </si>
  <si>
    <t>Pachuta Krzysztof</t>
  </si>
  <si>
    <t>Bieg Opolski</t>
  </si>
  <si>
    <t>Kurtz Joachim</t>
  </si>
  <si>
    <t>Koj Piotr</t>
  </si>
  <si>
    <t>Urbanek Tadeusz</t>
  </si>
  <si>
    <t>Pludry</t>
  </si>
  <si>
    <t>Urbanek Barbara</t>
  </si>
  <si>
    <t>Kardas Marianna</t>
  </si>
  <si>
    <t>Kardas Ruta</t>
  </si>
  <si>
    <t>Włodarz Józef</t>
  </si>
  <si>
    <t>Włodarz Gizela</t>
  </si>
  <si>
    <t>Urbanek Ewelina</t>
  </si>
  <si>
    <t>Sękowska Wiesława</t>
  </si>
  <si>
    <t>Ozimek</t>
  </si>
  <si>
    <t>Więckowski Paweł</t>
  </si>
  <si>
    <t>Tarnawski Magdalena</t>
  </si>
  <si>
    <t>Olesno</t>
  </si>
  <si>
    <t>Górska Weronika</t>
  </si>
  <si>
    <t>Jelonek Zenona</t>
  </si>
  <si>
    <t>Majba Janina</t>
  </si>
  <si>
    <t>Majba Barbara</t>
  </si>
  <si>
    <t>Skorupa Damian</t>
  </si>
  <si>
    <t>Maleska Janusz</t>
  </si>
  <si>
    <t>Jainta Dawid</t>
  </si>
  <si>
    <t>Dulski Daniel</t>
  </si>
  <si>
    <t>Markowski Adam</t>
  </si>
  <si>
    <t>Stalmach Leszek</t>
  </si>
  <si>
    <t>Bryła Aleksandra</t>
  </si>
  <si>
    <t>Szraucner Mirosław</t>
  </si>
  <si>
    <t>Zembroń Mariusz</t>
  </si>
  <si>
    <t>Sikora Grzegorz</t>
  </si>
  <si>
    <t>Pawonków</t>
  </si>
  <si>
    <t>Kucharczyk Tomasz</t>
  </si>
  <si>
    <t>Lissy Janusz</t>
  </si>
  <si>
    <t>Maruszczyk Dorota</t>
  </si>
  <si>
    <t>Gregotowicz Lidia</t>
  </si>
  <si>
    <t>Adamska Urszula</t>
  </si>
  <si>
    <t>Konik Andrzej</t>
  </si>
  <si>
    <t>Debiutanci w półmaratonie</t>
  </si>
  <si>
    <t>Włodarz-Kempa Alicja</t>
  </si>
  <si>
    <t>Rembielak Mariusz</t>
  </si>
  <si>
    <t>Koprek Edmund</t>
  </si>
  <si>
    <t>Skorupa Katarzyna</t>
  </si>
  <si>
    <t>Kolisz Andrzej</t>
  </si>
  <si>
    <t>Konik Irena</t>
  </si>
  <si>
    <t>Gawłowski Andrzej</t>
  </si>
  <si>
    <t>10 WPD Wrocław</t>
  </si>
  <si>
    <t>Grunwald 1411 Opole</t>
  </si>
  <si>
    <t>Krain Agata</t>
  </si>
  <si>
    <t>OSP Potępa</t>
  </si>
  <si>
    <t>Maciuch Bożena</t>
  </si>
  <si>
    <t>Cichoń Katarzyna</t>
  </si>
  <si>
    <t>Wildau Jessica</t>
  </si>
  <si>
    <t>Rzędowice</t>
  </si>
  <si>
    <t>Wildau Ewa</t>
  </si>
  <si>
    <t>Seget Urszula</t>
  </si>
  <si>
    <t>Krzywoń Sylwia</t>
  </si>
  <si>
    <t>Koj Lidia</t>
  </si>
  <si>
    <t>Lichota Krystyna</t>
  </si>
  <si>
    <t>Kocyba Henryk</t>
  </si>
  <si>
    <t>Świerc Marcin</t>
  </si>
  <si>
    <t>Lichota Rajmund</t>
  </si>
  <si>
    <t>Rodzaj Biegu</t>
  </si>
  <si>
    <t>B</t>
  </si>
  <si>
    <t>NW - Nordic Walking</t>
  </si>
  <si>
    <t xml:space="preserve">NW  </t>
  </si>
  <si>
    <t>B - Bieg</t>
  </si>
  <si>
    <t>Razem 6 osób startowało przynajmniej 1 raz</t>
  </si>
  <si>
    <t>Nordic Walking (1)</t>
  </si>
  <si>
    <t>w tym :        Kobiety (2)</t>
  </si>
  <si>
    <t>suma lat</t>
  </si>
  <si>
    <t>średnia wieku</t>
  </si>
  <si>
    <t xml:space="preserve">B  </t>
  </si>
  <si>
    <t xml:space="preserve">B </t>
  </si>
  <si>
    <t>NW</t>
  </si>
  <si>
    <t>w tym :        Kobiety (27)</t>
  </si>
  <si>
    <t>Razem 57 osób startowało przynajmniej 1 raz</t>
  </si>
  <si>
    <t>Nordic Walking (28)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</si>
</sst>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</numFmts>
  <fonts count="47"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name val="Verdana"/>
      <family val="2"/>
    </font>
    <font>
      <sz val="14.25"/>
      <name val="Arial CE"/>
      <family val="2"/>
    </font>
    <font>
      <b/>
      <sz val="22.25"/>
      <name val="Arial CE"/>
      <family val="0"/>
    </font>
    <font>
      <b/>
      <sz val="18.5"/>
      <name val="Arial CE"/>
      <family val="0"/>
    </font>
    <font>
      <sz val="18.5"/>
      <name val="Arial CE"/>
      <family val="0"/>
    </font>
    <font>
      <b/>
      <sz val="23.25"/>
      <name val="Arial CE"/>
      <family val="0"/>
    </font>
    <font>
      <b/>
      <sz val="21.25"/>
      <name val="Arial CE"/>
      <family val="0"/>
    </font>
    <font>
      <sz val="21.25"/>
      <name val="Arial CE"/>
      <family val="0"/>
    </font>
    <font>
      <sz val="19.25"/>
      <name val="Arial CE"/>
      <family val="0"/>
    </font>
    <font>
      <b/>
      <sz val="19"/>
      <name val="Arial CE"/>
      <family val="0"/>
    </font>
    <font>
      <sz val="8"/>
      <name val="Tahom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i/>
      <sz val="7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.5"/>
      <name val="Verdana"/>
      <family val="2"/>
    </font>
    <font>
      <b/>
      <sz val="10"/>
      <color indexed="10"/>
      <name val="Arial CE"/>
      <family val="0"/>
    </font>
    <font>
      <i/>
      <sz val="6"/>
      <name val="Verdana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name val="Arial CE"/>
      <family val="2"/>
    </font>
    <font>
      <b/>
      <sz val="19.25"/>
      <name val="Arial CE"/>
      <family val="0"/>
    </font>
    <font>
      <b/>
      <sz val="17.25"/>
      <name val="Arial CE"/>
      <family val="0"/>
    </font>
    <font>
      <b/>
      <sz val="9"/>
      <color indexed="18"/>
      <name val="Arial"/>
      <family val="0"/>
    </font>
    <font>
      <sz val="10"/>
      <name val="Verdana"/>
      <family val="2"/>
    </font>
    <font>
      <b/>
      <sz val="14.5"/>
      <name val="Arial CE"/>
      <family val="0"/>
    </font>
    <font>
      <b/>
      <sz val="8"/>
      <color indexed="19"/>
      <name val="Verdana"/>
      <family val="2"/>
    </font>
    <font>
      <i/>
      <sz val="6"/>
      <color indexed="19"/>
      <name val="Verdana"/>
      <family val="2"/>
    </font>
    <font>
      <i/>
      <sz val="8"/>
      <color indexed="19"/>
      <name val="Verdana"/>
      <family val="2"/>
    </font>
    <font>
      <sz val="8"/>
      <color indexed="19"/>
      <name val="Verdana"/>
      <family val="2"/>
    </font>
    <font>
      <sz val="10"/>
      <color indexed="1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4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46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5" fillId="0" borderId="1" xfId="0" applyNumberFormat="1" applyFont="1" applyFill="1" applyBorder="1" applyAlignment="1">
      <alignment horizontal="center" wrapText="1"/>
    </xf>
    <xf numFmtId="168" fontId="6" fillId="0" borderId="3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6" fillId="0" borderId="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168" fontId="1" fillId="2" borderId="2" xfId="0" applyNumberFormat="1" applyFont="1" applyFill="1" applyBorder="1" applyAlignment="1">
      <alignment horizontal="center" wrapText="1"/>
    </xf>
    <xf numFmtId="168" fontId="5" fillId="2" borderId="5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3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8" fontId="8" fillId="0" borderId="12" xfId="0" applyNumberFormat="1" applyFont="1" applyFill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right"/>
    </xf>
    <xf numFmtId="46" fontId="8" fillId="2" borderId="16" xfId="0" applyNumberFormat="1" applyFont="1" applyFill="1" applyBorder="1" applyAlignment="1">
      <alignment horizontal="center"/>
    </xf>
    <xf numFmtId="168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21" fontId="8" fillId="2" borderId="16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46" fontId="0" fillId="0" borderId="0" xfId="0" applyNumberFormat="1" applyAlignment="1">
      <alignment/>
    </xf>
    <xf numFmtId="0" fontId="5" fillId="2" borderId="19" xfId="0" applyFont="1" applyFill="1" applyBorder="1" applyAlignment="1">
      <alignment horizontal="center" wrapText="1"/>
    </xf>
    <xf numFmtId="46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21" fontId="1" fillId="2" borderId="16" xfId="0" applyNumberFormat="1" applyFont="1" applyFill="1" applyBorder="1" applyAlignment="1">
      <alignment horizontal="center"/>
    </xf>
    <xf numFmtId="46" fontId="1" fillId="2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0" fontId="5" fillId="0" borderId="22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21" fontId="7" fillId="2" borderId="25" xfId="0" applyNumberFormat="1" applyFont="1" applyFill="1" applyBorder="1" applyAlignment="1">
      <alignment horizontal="center"/>
    </xf>
    <xf numFmtId="46" fontId="1" fillId="2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1" fontId="2" fillId="2" borderId="1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3" fontId="6" fillId="0" borderId="29" xfId="0" applyNumberFormat="1" applyFont="1" applyFill="1" applyBorder="1" applyAlignment="1">
      <alignment horizontal="center" wrapText="1"/>
    </xf>
    <xf numFmtId="46" fontId="2" fillId="0" borderId="0" xfId="0" applyNumberFormat="1" applyFont="1" applyAlignment="1">
      <alignment horizontal="center"/>
    </xf>
    <xf numFmtId="0" fontId="27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30" xfId="0" applyFont="1" applyFill="1" applyBorder="1" applyAlignment="1">
      <alignment/>
    </xf>
    <xf numFmtId="21" fontId="2" fillId="2" borderId="31" xfId="0" applyNumberFormat="1" applyFont="1" applyFill="1" applyBorder="1" applyAlignment="1">
      <alignment horizontal="center" wrapText="1"/>
    </xf>
    <xf numFmtId="167" fontId="2" fillId="2" borderId="20" xfId="0" applyNumberFormat="1" applyFont="1" applyFill="1" applyBorder="1" applyAlignment="1">
      <alignment horizontal="center" wrapText="1"/>
    </xf>
    <xf numFmtId="21" fontId="2" fillId="2" borderId="32" xfId="0" applyNumberFormat="1" applyFont="1" applyFill="1" applyBorder="1" applyAlignment="1">
      <alignment horizontal="center"/>
    </xf>
    <xf numFmtId="21" fontId="2" fillId="2" borderId="33" xfId="0" applyNumberFormat="1" applyFont="1" applyFill="1" applyBorder="1" applyAlignment="1">
      <alignment horizontal="center" wrapText="1"/>
    </xf>
    <xf numFmtId="168" fontId="2" fillId="2" borderId="34" xfId="0" applyNumberFormat="1" applyFont="1" applyFill="1" applyBorder="1" applyAlignment="1">
      <alignment horizontal="center" wrapText="1"/>
    </xf>
    <xf numFmtId="167" fontId="2" fillId="2" borderId="35" xfId="0" applyNumberFormat="1" applyFont="1" applyFill="1" applyBorder="1" applyAlignment="1">
      <alignment horizontal="center" wrapText="1"/>
    </xf>
    <xf numFmtId="21" fontId="2" fillId="2" borderId="36" xfId="0" applyNumberFormat="1" applyFont="1" applyFill="1" applyBorder="1" applyAlignment="1">
      <alignment horizontal="center"/>
    </xf>
    <xf numFmtId="167" fontId="2" fillId="2" borderId="16" xfId="0" applyNumberFormat="1" applyFont="1" applyFill="1" applyBorder="1" applyAlignment="1">
      <alignment horizontal="center" wrapText="1"/>
    </xf>
    <xf numFmtId="21" fontId="2" fillId="2" borderId="25" xfId="0" applyNumberFormat="1" applyFont="1" applyFill="1" applyBorder="1" applyAlignment="1">
      <alignment horizontal="center"/>
    </xf>
    <xf numFmtId="21" fontId="2" fillId="0" borderId="15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/>
    </xf>
    <xf numFmtId="21" fontId="7" fillId="0" borderId="0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46" fontId="0" fillId="0" borderId="0" xfId="0" applyNumberFormat="1" applyFill="1" applyAlignment="1">
      <alignment/>
    </xf>
    <xf numFmtId="20" fontId="5" fillId="2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1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25" fillId="2" borderId="16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 wrapText="1"/>
    </xf>
    <xf numFmtId="0" fontId="6" fillId="5" borderId="38" xfId="0" applyFont="1" applyFill="1" applyBorder="1" applyAlignment="1">
      <alignment horizontal="center" wrapText="1"/>
    </xf>
    <xf numFmtId="21" fontId="2" fillId="0" borderId="33" xfId="0" applyNumberFormat="1" applyFont="1" applyFill="1" applyBorder="1" applyAlignment="1">
      <alignment horizontal="center" wrapText="1"/>
    </xf>
    <xf numFmtId="21" fontId="34" fillId="0" borderId="22" xfId="18" applyNumberFormat="1" applyFont="1" applyFill="1" applyBorder="1" applyAlignment="1">
      <alignment horizontal="center" vertical="center"/>
      <protection/>
    </xf>
    <xf numFmtId="21" fontId="34" fillId="0" borderId="38" xfId="18" applyNumberFormat="1" applyFont="1" applyFill="1" applyBorder="1" applyAlignment="1">
      <alignment horizontal="center" vertical="center"/>
      <protection/>
    </xf>
    <xf numFmtId="21" fontId="2" fillId="0" borderId="9" xfId="0" applyNumberFormat="1" applyFont="1" applyFill="1" applyBorder="1" applyAlignment="1">
      <alignment horizontal="center" wrapText="1"/>
    </xf>
    <xf numFmtId="21" fontId="34" fillId="0" borderId="39" xfId="18" applyNumberFormat="1" applyFont="1" applyFill="1" applyBorder="1" applyAlignment="1">
      <alignment horizontal="center" vertical="center"/>
      <protection/>
    </xf>
    <xf numFmtId="21" fontId="34" fillId="0" borderId="35" xfId="18" applyNumberFormat="1" applyFont="1" applyFill="1" applyBorder="1" applyAlignment="1">
      <alignment horizontal="center" vertical="center"/>
      <protection/>
    </xf>
    <xf numFmtId="0" fontId="2" fillId="5" borderId="40" xfId="0" applyFont="1" applyFill="1" applyBorder="1" applyAlignment="1">
      <alignment horizontal="right"/>
    </xf>
    <xf numFmtId="167" fontId="1" fillId="2" borderId="16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67" fontId="1" fillId="0" borderId="43" xfId="0" applyNumberFormat="1" applyFont="1" applyBorder="1" applyAlignment="1">
      <alignment horizontal="center"/>
    </xf>
    <xf numFmtId="20" fontId="5" fillId="0" borderId="4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" fillId="0" borderId="22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 wrapText="1"/>
    </xf>
    <xf numFmtId="21" fontId="2" fillId="0" borderId="4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right" wrapText="1"/>
    </xf>
    <xf numFmtId="0" fontId="2" fillId="0" borderId="46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right" wrapText="1"/>
    </xf>
    <xf numFmtId="0" fontId="2" fillId="0" borderId="47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21" fontId="34" fillId="0" borderId="48" xfId="18" applyNumberFormat="1" applyFont="1" applyFill="1" applyBorder="1" applyAlignment="1">
      <alignment horizontal="center" wrapText="1"/>
      <protection/>
    </xf>
    <xf numFmtId="1" fontId="2" fillId="0" borderId="49" xfId="0" applyNumberFormat="1" applyFont="1" applyFill="1" applyBorder="1" applyAlignment="1">
      <alignment horizontal="center" wrapText="1"/>
    </xf>
    <xf numFmtId="21" fontId="2" fillId="0" borderId="32" xfId="0" applyNumberFormat="1" applyFont="1" applyFill="1" applyBorder="1" applyAlignment="1">
      <alignment horizontal="center"/>
    </xf>
    <xf numFmtId="21" fontId="34" fillId="0" borderId="39" xfId="18" applyNumberFormat="1" applyFont="1" applyFill="1" applyBorder="1" applyAlignment="1">
      <alignment horizontal="center" wrapText="1"/>
      <protection/>
    </xf>
    <xf numFmtId="21" fontId="2" fillId="0" borderId="31" xfId="0" applyNumberFormat="1" applyFont="1" applyFill="1" applyBorder="1" applyAlignment="1">
      <alignment horizontal="center" wrapText="1"/>
    </xf>
    <xf numFmtId="168" fontId="2" fillId="0" borderId="31" xfId="0" applyNumberFormat="1" applyFont="1" applyFill="1" applyBorder="1" applyAlignment="1">
      <alignment horizontal="center" wrapText="1"/>
    </xf>
    <xf numFmtId="21" fontId="2" fillId="0" borderId="36" xfId="0" applyNumberFormat="1" applyFont="1" applyFill="1" applyBorder="1" applyAlignment="1">
      <alignment horizontal="center"/>
    </xf>
    <xf numFmtId="171" fontId="2" fillId="0" borderId="49" xfId="0" applyNumberFormat="1" applyFont="1" applyFill="1" applyBorder="1" applyAlignment="1">
      <alignment horizontal="center" wrapText="1"/>
    </xf>
    <xf numFmtId="21" fontId="2" fillId="0" borderId="39" xfId="0" applyNumberFormat="1" applyFont="1" applyFill="1" applyBorder="1" applyAlignment="1">
      <alignment horizontal="center" wrapText="1"/>
    </xf>
    <xf numFmtId="167" fontId="2" fillId="0" borderId="49" xfId="0" applyNumberFormat="1" applyFont="1" applyFill="1" applyBorder="1" applyAlignment="1">
      <alignment horizontal="center" wrapText="1"/>
    </xf>
    <xf numFmtId="0" fontId="33" fillId="0" borderId="0" xfId="18" applyFont="1" applyFill="1" applyBorder="1" applyAlignment="1">
      <alignment horizontal="center" vertical="center"/>
      <protection/>
    </xf>
    <xf numFmtId="0" fontId="2" fillId="0" borderId="33" xfId="0" applyFont="1" applyFill="1" applyBorder="1" applyAlignment="1">
      <alignment horizontal="right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 horizontal="right" wrapText="1"/>
    </xf>
    <xf numFmtId="0" fontId="2" fillId="0" borderId="50" xfId="0" applyFont="1" applyFill="1" applyBorder="1" applyAlignment="1">
      <alignment wrapText="1"/>
    </xf>
    <xf numFmtId="0" fontId="2" fillId="0" borderId="35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wrapText="1"/>
    </xf>
    <xf numFmtId="1" fontId="2" fillId="0" borderId="51" xfId="0" applyNumberFormat="1" applyFont="1" applyFill="1" applyBorder="1" applyAlignment="1">
      <alignment horizontal="center" wrapText="1"/>
    </xf>
    <xf numFmtId="168" fontId="2" fillId="0" borderId="33" xfId="0" applyNumberFormat="1" applyFont="1" applyFill="1" applyBorder="1" applyAlignment="1">
      <alignment horizontal="center" wrapText="1"/>
    </xf>
    <xf numFmtId="171" fontId="2" fillId="0" borderId="51" xfId="0" applyNumberFormat="1" applyFont="1" applyFill="1" applyBorder="1" applyAlignment="1">
      <alignment horizontal="center" wrapText="1"/>
    </xf>
    <xf numFmtId="167" fontId="2" fillId="0" borderId="51" xfId="0" applyNumberFormat="1" applyFont="1" applyFill="1" applyBorder="1" applyAlignment="1">
      <alignment horizontal="center" wrapText="1"/>
    </xf>
    <xf numFmtId="0" fontId="33" fillId="0" borderId="0" xfId="18" applyFont="1" applyFill="1" applyBorder="1" applyAlignment="1">
      <alignment wrapText="1"/>
      <protection/>
    </xf>
    <xf numFmtId="0" fontId="33" fillId="0" borderId="0" xfId="18" applyFont="1" applyFill="1" applyBorder="1" applyAlignment="1">
      <alignment horizontal="center" wrapText="1"/>
      <protection/>
    </xf>
    <xf numFmtId="21" fontId="33" fillId="0" borderId="0" xfId="18" applyNumberFormat="1" applyFont="1" applyFill="1" applyBorder="1" applyAlignment="1">
      <alignment horizontal="center" wrapText="1"/>
      <protection/>
    </xf>
    <xf numFmtId="170" fontId="33" fillId="0" borderId="0" xfId="18" applyNumberFormat="1" applyFont="1" applyFill="1" applyBorder="1" applyAlignment="1">
      <alignment horizontal="center" vertical="center" wrapText="1"/>
      <protection/>
    </xf>
    <xf numFmtId="0" fontId="2" fillId="0" borderId="52" xfId="0" applyFont="1" applyFill="1" applyBorder="1" applyAlignment="1">
      <alignment horizontal="center" wrapText="1"/>
    </xf>
    <xf numFmtId="21" fontId="2" fillId="0" borderId="22" xfId="0" applyNumberFormat="1" applyFont="1" applyFill="1" applyBorder="1" applyAlignment="1">
      <alignment horizontal="center" wrapText="1"/>
    </xf>
    <xf numFmtId="0" fontId="33" fillId="0" borderId="0" xfId="18" applyFont="1" applyFill="1" applyBorder="1" applyAlignment="1">
      <alignment wrapText="1"/>
      <protection/>
    </xf>
    <xf numFmtId="0" fontId="33" fillId="0" borderId="0" xfId="18" applyFont="1" applyFill="1" applyBorder="1" applyAlignment="1">
      <alignment horizontal="center" wrapText="1"/>
      <protection/>
    </xf>
    <xf numFmtId="21" fontId="33" fillId="0" borderId="0" xfId="18" applyNumberFormat="1" applyFont="1" applyFill="1" applyBorder="1" applyAlignment="1">
      <alignment horizontal="center" wrapText="1"/>
      <protection/>
    </xf>
    <xf numFmtId="0" fontId="33" fillId="0" borderId="0" xfId="18" applyNumberFormat="1" applyFont="1" applyFill="1" applyBorder="1" applyAlignment="1">
      <alignment horizontal="center" wrapText="1"/>
      <protection/>
    </xf>
    <xf numFmtId="21" fontId="2" fillId="0" borderId="38" xfId="0" applyNumberFormat="1" applyFont="1" applyFill="1" applyBorder="1" applyAlignment="1">
      <alignment horizontal="center" wrapText="1"/>
    </xf>
    <xf numFmtId="21" fontId="35" fillId="0" borderId="0" xfId="18" applyNumberFormat="1" applyFont="1" applyFill="1" applyBorder="1" applyAlignment="1">
      <alignment wrapText="1"/>
      <protection/>
    </xf>
    <xf numFmtId="167" fontId="35" fillId="0" borderId="0" xfId="18" applyNumberFormat="1" applyFont="1" applyFill="1" applyBorder="1" applyAlignment="1">
      <alignment horizontal="center" wrapText="1"/>
      <protection/>
    </xf>
    <xf numFmtId="0" fontId="33" fillId="0" borderId="0" xfId="18" applyFont="1" applyFill="1" applyBorder="1" applyAlignment="1">
      <alignment horizontal="left" wrapText="1"/>
      <protection/>
    </xf>
    <xf numFmtId="21" fontId="34" fillId="0" borderId="48" xfId="18" applyNumberFormat="1" applyFont="1" applyFill="1" applyBorder="1" applyAlignment="1">
      <alignment horizontal="center" vertical="center" wrapText="1"/>
      <protection/>
    </xf>
    <xf numFmtId="21" fontId="34" fillId="0" borderId="39" xfId="18" applyNumberFormat="1" applyFont="1" applyFill="1" applyBorder="1" applyAlignment="1">
      <alignment horizontal="center" vertical="center" wrapText="1"/>
      <protection/>
    </xf>
    <xf numFmtId="21" fontId="34" fillId="0" borderId="53" xfId="18" applyNumberFormat="1" applyFont="1" applyFill="1" applyBorder="1" applyAlignment="1">
      <alignment horizontal="center" wrapText="1"/>
      <protection/>
    </xf>
    <xf numFmtId="167" fontId="2" fillId="0" borderId="34" xfId="0" applyNumberFormat="1" applyFont="1" applyFill="1" applyBorder="1" applyAlignment="1">
      <alignment horizontal="center" wrapText="1"/>
    </xf>
    <xf numFmtId="21" fontId="2" fillId="0" borderId="54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right" wrapText="1"/>
    </xf>
    <xf numFmtId="168" fontId="2" fillId="0" borderId="9" xfId="0" applyNumberFormat="1" applyFont="1" applyFill="1" applyBorder="1" applyAlignment="1">
      <alignment horizontal="center" wrapText="1"/>
    </xf>
    <xf numFmtId="21" fontId="2" fillId="0" borderId="53" xfId="0" applyNumberFormat="1" applyFont="1" applyFill="1" applyBorder="1" applyAlignment="1">
      <alignment horizontal="center" wrapText="1"/>
    </xf>
    <xf numFmtId="167" fontId="2" fillId="0" borderId="52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21" fontId="2" fillId="2" borderId="15" xfId="0" applyNumberFormat="1" applyFont="1" applyFill="1" applyBorder="1" applyAlignment="1">
      <alignment horizontal="center" wrapText="1"/>
    </xf>
    <xf numFmtId="168" fontId="2" fillId="2" borderId="2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right" wrapText="1"/>
    </xf>
    <xf numFmtId="0" fontId="2" fillId="0" borderId="55" xfId="0" applyFont="1" applyFill="1" applyBorder="1" applyAlignment="1">
      <alignment wrapText="1"/>
    </xf>
    <xf numFmtId="0" fontId="2" fillId="0" borderId="56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21" fontId="34" fillId="0" borderId="57" xfId="18" applyNumberFormat="1" applyFont="1" applyFill="1" applyBorder="1" applyAlignment="1">
      <alignment horizontal="center" wrapText="1"/>
      <protection/>
    </xf>
    <xf numFmtId="1" fontId="2" fillId="0" borderId="14" xfId="0" applyNumberFormat="1" applyFont="1" applyFill="1" applyBorder="1" applyAlignment="1">
      <alignment horizontal="center" wrapText="1"/>
    </xf>
    <xf numFmtId="21" fontId="2" fillId="0" borderId="25" xfId="0" applyNumberFormat="1" applyFont="1" applyFill="1" applyBorder="1" applyAlignment="1">
      <alignment horizontal="center"/>
    </xf>
    <xf numFmtId="21" fontId="34" fillId="0" borderId="58" xfId="18" applyNumberFormat="1" applyFont="1" applyFill="1" applyBorder="1" applyAlignment="1">
      <alignment horizontal="center" wrapText="1"/>
      <protection/>
    </xf>
    <xf numFmtId="168" fontId="2" fillId="0" borderId="15" xfId="0" applyNumberFormat="1" applyFont="1" applyFill="1" applyBorder="1" applyAlignment="1">
      <alignment horizontal="center" wrapText="1"/>
    </xf>
    <xf numFmtId="21" fontId="34" fillId="0" borderId="58" xfId="18" applyNumberFormat="1" applyFont="1" applyFill="1" applyBorder="1" applyAlignment="1">
      <alignment horizontal="center" vertical="center"/>
      <protection/>
    </xf>
    <xf numFmtId="21" fontId="2" fillId="0" borderId="59" xfId="0" applyNumberFormat="1" applyFont="1" applyFill="1" applyBorder="1" applyAlignment="1">
      <alignment horizontal="center" wrapText="1"/>
    </xf>
    <xf numFmtId="171" fontId="2" fillId="0" borderId="14" xfId="0" applyNumberFormat="1" applyFont="1" applyFill="1" applyBorder="1" applyAlignment="1">
      <alignment horizontal="center" wrapText="1"/>
    </xf>
    <xf numFmtId="21" fontId="2" fillId="0" borderId="60" xfId="0" applyNumberFormat="1" applyFont="1" applyFill="1" applyBorder="1" applyAlignment="1">
      <alignment horizontal="center"/>
    </xf>
    <xf numFmtId="21" fontId="2" fillId="0" borderId="56" xfId="0" applyNumberFormat="1" applyFont="1" applyFill="1" applyBorder="1" applyAlignment="1">
      <alignment horizontal="center" wrapText="1"/>
    </xf>
    <xf numFmtId="167" fontId="2" fillId="0" borderId="26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39" fillId="6" borderId="18" xfId="0" applyFont="1" applyFill="1" applyBorder="1" applyAlignment="1">
      <alignment horizontal="center" wrapText="1"/>
    </xf>
    <xf numFmtId="0" fontId="39" fillId="6" borderId="61" xfId="0" applyFont="1" applyFill="1" applyBorder="1" applyAlignment="1">
      <alignment horizontal="center" wrapText="1"/>
    </xf>
    <xf numFmtId="0" fontId="35" fillId="0" borderId="22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39" fillId="6" borderId="16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wrapText="1"/>
    </xf>
    <xf numFmtId="1" fontId="35" fillId="0" borderId="22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6" fillId="2" borderId="61" xfId="0" applyFont="1" applyFill="1" applyBorder="1" applyAlignment="1">
      <alignment horizontal="center" wrapText="1"/>
    </xf>
    <xf numFmtId="0" fontId="6" fillId="2" borderId="61" xfId="0" applyFont="1" applyFill="1" applyBorder="1" applyAlignment="1">
      <alignment horizontal="center"/>
    </xf>
    <xf numFmtId="0" fontId="39" fillId="6" borderId="7" xfId="0" applyFont="1" applyFill="1" applyBorder="1" applyAlignment="1">
      <alignment horizontal="center" wrapText="1"/>
    </xf>
    <xf numFmtId="0" fontId="39" fillId="6" borderId="62" xfId="0" applyFont="1" applyFill="1" applyBorder="1" applyAlignment="1">
      <alignment horizontal="center" wrapText="1"/>
    </xf>
    <xf numFmtId="0" fontId="39" fillId="6" borderId="63" xfId="0" applyFont="1" applyFill="1" applyBorder="1" applyAlignment="1">
      <alignment horizontal="center" wrapText="1"/>
    </xf>
    <xf numFmtId="0" fontId="35" fillId="0" borderId="22" xfId="18" applyNumberFormat="1" applyFont="1" applyFill="1" applyBorder="1" applyAlignment="1">
      <alignment horizontal="center" wrapText="1"/>
      <protection/>
    </xf>
    <xf numFmtId="170" fontId="35" fillId="0" borderId="22" xfId="18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0" fillId="0" borderId="43" xfId="0" applyFont="1" applyFill="1" applyBorder="1" applyAlignment="1">
      <alignment wrapText="1"/>
    </xf>
    <xf numFmtId="21" fontId="2" fillId="0" borderId="64" xfId="0" applyNumberFormat="1" applyFont="1" applyFill="1" applyBorder="1" applyAlignment="1">
      <alignment horizontal="center" wrapText="1"/>
    </xf>
    <xf numFmtId="0" fontId="2" fillId="0" borderId="22" xfId="0" applyFont="1" applyBorder="1" applyAlignment="1">
      <alignment/>
    </xf>
    <xf numFmtId="0" fontId="33" fillId="0" borderId="45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2" fillId="3" borderId="2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1" fillId="5" borderId="65" xfId="0" applyFont="1" applyFill="1" applyBorder="1" applyAlignment="1">
      <alignment horizontal="center" wrapText="1"/>
    </xf>
    <xf numFmtId="0" fontId="1" fillId="5" borderId="49" xfId="0" applyFont="1" applyFill="1" applyBorder="1" applyAlignment="1">
      <alignment horizontal="center" wrapText="1"/>
    </xf>
    <xf numFmtId="0" fontId="1" fillId="5" borderId="4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21" fontId="34" fillId="0" borderId="64" xfId="18" applyNumberFormat="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168" fontId="2" fillId="2" borderId="30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 wrapText="1"/>
    </xf>
    <xf numFmtId="21" fontId="34" fillId="0" borderId="67" xfId="18" applyNumberFormat="1" applyFont="1" applyFill="1" applyBorder="1" applyAlignment="1">
      <alignment horizontal="center" wrapText="1"/>
      <protection/>
    </xf>
    <xf numFmtId="1" fontId="2" fillId="0" borderId="0" xfId="0" applyNumberFormat="1" applyFont="1" applyFill="1" applyBorder="1" applyAlignment="1">
      <alignment horizontal="center" wrapText="1"/>
    </xf>
    <xf numFmtId="21" fontId="2" fillId="0" borderId="66" xfId="0" applyNumberFormat="1" applyFont="1" applyFill="1" applyBorder="1" applyAlignment="1">
      <alignment horizontal="center"/>
    </xf>
    <xf numFmtId="21" fontId="2" fillId="0" borderId="68" xfId="0" applyNumberFormat="1" applyFont="1" applyFill="1" applyBorder="1" applyAlignment="1">
      <alignment horizontal="center" wrapText="1"/>
    </xf>
    <xf numFmtId="168" fontId="2" fillId="0" borderId="68" xfId="0" applyNumberFormat="1" applyFont="1" applyFill="1" applyBorder="1" applyAlignment="1">
      <alignment horizontal="center" wrapText="1"/>
    </xf>
    <xf numFmtId="21" fontId="34" fillId="0" borderId="0" xfId="18" applyNumberFormat="1" applyFont="1" applyFill="1" applyBorder="1" applyAlignment="1">
      <alignment horizontal="center" vertical="center"/>
      <protection/>
    </xf>
    <xf numFmtId="21" fontId="2" fillId="0" borderId="69" xfId="0" applyNumberFormat="1" applyFont="1" applyFill="1" applyBorder="1" applyAlignment="1">
      <alignment horizontal="center" wrapText="1"/>
    </xf>
    <xf numFmtId="171" fontId="2" fillId="0" borderId="0" xfId="0" applyNumberFormat="1" applyFont="1" applyFill="1" applyBorder="1" applyAlignment="1">
      <alignment horizontal="center" wrapText="1"/>
    </xf>
    <xf numFmtId="21" fontId="2" fillId="0" borderId="40" xfId="0" applyNumberFormat="1" applyFont="1" applyFill="1" applyBorder="1" applyAlignment="1">
      <alignment horizontal="center"/>
    </xf>
    <xf numFmtId="167" fontId="2" fillId="0" borderId="30" xfId="0" applyNumberFormat="1" applyFont="1" applyFill="1" applyBorder="1" applyAlignment="1">
      <alignment horizontal="center" wrapText="1"/>
    </xf>
    <xf numFmtId="168" fontId="2" fillId="2" borderId="52" xfId="0" applyNumberFormat="1" applyFont="1" applyFill="1" applyBorder="1" applyAlignment="1">
      <alignment horizontal="center" wrapText="1"/>
    </xf>
    <xf numFmtId="21" fontId="34" fillId="0" borderId="70" xfId="18" applyNumberFormat="1" applyFont="1" applyFill="1" applyBorder="1" applyAlignment="1">
      <alignment horizontal="center" wrapText="1"/>
      <protection/>
    </xf>
    <xf numFmtId="21" fontId="34" fillId="0" borderId="71" xfId="18" applyNumberFormat="1" applyFont="1" applyFill="1" applyBorder="1" applyAlignment="1">
      <alignment horizontal="center" wrapText="1"/>
      <protection/>
    </xf>
    <xf numFmtId="21" fontId="34" fillId="0" borderId="11" xfId="18" applyNumberFormat="1" applyFont="1" applyFill="1" applyBorder="1" applyAlignment="1">
      <alignment horizontal="center" vertical="center"/>
      <protection/>
    </xf>
    <xf numFmtId="21" fontId="2" fillId="0" borderId="71" xfId="0" applyNumberFormat="1" applyFont="1" applyFill="1" applyBorder="1" applyAlignment="1">
      <alignment horizontal="center" wrapText="1"/>
    </xf>
    <xf numFmtId="171" fontId="2" fillId="0" borderId="11" xfId="0" applyNumberFormat="1" applyFont="1" applyFill="1" applyBorder="1" applyAlignment="1">
      <alignment horizontal="center" wrapText="1"/>
    </xf>
    <xf numFmtId="21" fontId="2" fillId="0" borderId="45" xfId="0" applyNumberFormat="1" applyFont="1" applyFill="1" applyBorder="1" applyAlignment="1">
      <alignment horizontal="center"/>
    </xf>
    <xf numFmtId="21" fontId="34" fillId="0" borderId="72" xfId="18" applyNumberFormat="1" applyFont="1" applyFill="1" applyBorder="1" applyAlignment="1">
      <alignment horizontal="center" wrapText="1"/>
      <protection/>
    </xf>
    <xf numFmtId="21" fontId="34" fillId="0" borderId="69" xfId="18" applyNumberFormat="1" applyFont="1" applyFill="1" applyBorder="1" applyAlignment="1">
      <alignment horizontal="center" wrapText="1"/>
      <protection/>
    </xf>
    <xf numFmtId="21" fontId="2" fillId="0" borderId="8" xfId="0" applyNumberFormat="1" applyFont="1" applyFill="1" applyBorder="1" applyAlignment="1">
      <alignment horizontal="center"/>
    </xf>
    <xf numFmtId="21" fontId="34" fillId="0" borderId="7" xfId="18" applyNumberFormat="1" applyFont="1" applyFill="1" applyBorder="1" applyAlignment="1">
      <alignment horizontal="center" vertical="center"/>
      <protection/>
    </xf>
    <xf numFmtId="0" fontId="35" fillId="0" borderId="38" xfId="18" applyNumberFormat="1" applyFont="1" applyFill="1" applyBorder="1" applyAlignment="1">
      <alignment horizontal="center" wrapText="1"/>
      <protection/>
    </xf>
    <xf numFmtId="170" fontId="35" fillId="0" borderId="38" xfId="18" applyNumberFormat="1" applyFont="1" applyFill="1" applyBorder="1" applyAlignment="1">
      <alignment horizontal="center" vertical="center" wrapText="1"/>
      <protection/>
    </xf>
    <xf numFmtId="0" fontId="35" fillId="0" borderId="3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3" fillId="0" borderId="11" xfId="18" applyFont="1" applyFill="1" applyBorder="1" applyAlignment="1">
      <alignment wrapText="1"/>
      <protection/>
    </xf>
    <xf numFmtId="0" fontId="33" fillId="0" borderId="11" xfId="18" applyFont="1" applyFill="1" applyBorder="1" applyAlignment="1">
      <alignment horizontal="center" wrapText="1"/>
      <protection/>
    </xf>
    <xf numFmtId="21" fontId="33" fillId="0" borderId="11" xfId="18" applyNumberFormat="1" applyFont="1" applyFill="1" applyBorder="1" applyAlignment="1">
      <alignment horizontal="center" wrapText="1"/>
      <protection/>
    </xf>
    <xf numFmtId="0" fontId="2" fillId="0" borderId="68" xfId="0" applyFont="1" applyFill="1" applyBorder="1" applyAlignment="1">
      <alignment horizontal="right" wrapText="1"/>
    </xf>
    <xf numFmtId="0" fontId="35" fillId="0" borderId="7" xfId="0" applyFont="1" applyFill="1" applyBorder="1" applyAlignment="1">
      <alignment horizontal="center"/>
    </xf>
    <xf numFmtId="0" fontId="35" fillId="0" borderId="7" xfId="18" applyNumberFormat="1" applyFont="1" applyFill="1" applyBorder="1" applyAlignment="1">
      <alignment horizontal="center" wrapText="1"/>
      <protection/>
    </xf>
    <xf numFmtId="170" fontId="35" fillId="0" borderId="7" xfId="18" applyNumberFormat="1" applyFont="1" applyFill="1" applyBorder="1" applyAlignment="1">
      <alignment horizontal="center" vertical="center" wrapText="1"/>
      <protection/>
    </xf>
    <xf numFmtId="21" fontId="2" fillId="0" borderId="7" xfId="0" applyNumberFormat="1" applyFont="1" applyFill="1" applyBorder="1" applyAlignment="1">
      <alignment horizontal="center" wrapText="1"/>
    </xf>
    <xf numFmtId="0" fontId="33" fillId="0" borderId="11" xfId="18" applyFont="1" applyFill="1" applyBorder="1" applyAlignment="1">
      <alignment wrapText="1"/>
      <protection/>
    </xf>
    <xf numFmtId="0" fontId="33" fillId="0" borderId="11" xfId="18" applyFont="1" applyFill="1" applyBorder="1" applyAlignment="1">
      <alignment horizontal="center" wrapText="1"/>
      <protection/>
    </xf>
    <xf numFmtId="21" fontId="33" fillId="0" borderId="11" xfId="18" applyNumberFormat="1" applyFont="1" applyFill="1" applyBorder="1" applyAlignment="1">
      <alignment horizontal="center" wrapText="1"/>
      <protection/>
    </xf>
    <xf numFmtId="21" fontId="34" fillId="0" borderId="73" xfId="18" applyNumberFormat="1" applyFont="1" applyFill="1" applyBorder="1" applyAlignment="1">
      <alignment horizontal="center" wrapText="1"/>
      <protection/>
    </xf>
    <xf numFmtId="21" fontId="34" fillId="0" borderId="59" xfId="18" applyNumberFormat="1" applyFont="1" applyFill="1" applyBorder="1" applyAlignment="1">
      <alignment horizontal="center" wrapText="1"/>
      <protection/>
    </xf>
    <xf numFmtId="21" fontId="34" fillId="0" borderId="59" xfId="18" applyNumberFormat="1" applyFont="1" applyFill="1" applyBorder="1" applyAlignment="1">
      <alignment horizontal="center" vertical="center"/>
      <protection/>
    </xf>
    <xf numFmtId="21" fontId="2" fillId="0" borderId="55" xfId="0" applyNumberFormat="1" applyFont="1" applyFill="1" applyBorder="1" applyAlignment="1">
      <alignment horizontal="center"/>
    </xf>
    <xf numFmtId="21" fontId="2" fillId="0" borderId="16" xfId="0" applyNumberFormat="1" applyFont="1" applyFill="1" applyBorder="1" applyAlignment="1">
      <alignment horizontal="center" wrapText="1"/>
    </xf>
    <xf numFmtId="0" fontId="35" fillId="0" borderId="35" xfId="18" applyNumberFormat="1" applyFont="1" applyFill="1" applyBorder="1" applyAlignment="1">
      <alignment horizontal="center" wrapText="1"/>
      <protection/>
    </xf>
    <xf numFmtId="170" fontId="35" fillId="0" borderId="35" xfId="18" applyNumberFormat="1" applyFont="1" applyFill="1" applyBorder="1" applyAlignment="1">
      <alignment horizontal="center" vertical="center" wrapText="1"/>
      <protection/>
    </xf>
    <xf numFmtId="0" fontId="35" fillId="0" borderId="35" xfId="0" applyFont="1" applyFill="1" applyBorder="1" applyAlignment="1">
      <alignment horizontal="center"/>
    </xf>
    <xf numFmtId="168" fontId="42" fillId="0" borderId="12" xfId="0" applyNumberFormat="1" applyFont="1" applyFill="1" applyBorder="1" applyAlignment="1">
      <alignment horizontal="center"/>
    </xf>
    <xf numFmtId="1" fontId="42" fillId="0" borderId="11" xfId="0" applyNumberFormat="1" applyFont="1" applyFill="1" applyBorder="1" applyAlignment="1">
      <alignment horizontal="center"/>
    </xf>
    <xf numFmtId="0" fontId="42" fillId="0" borderId="9" xfId="0" applyFont="1" applyBorder="1" applyAlignment="1">
      <alignment horizontal="right"/>
    </xf>
    <xf numFmtId="0" fontId="42" fillId="0" borderId="22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2" fillId="2" borderId="23" xfId="0" applyFont="1" applyFill="1" applyBorder="1" applyAlignment="1">
      <alignment horizontal="center"/>
    </xf>
    <xf numFmtId="167" fontId="1" fillId="0" borderId="42" xfId="0" applyNumberFormat="1" applyFont="1" applyBorder="1" applyAlignment="1">
      <alignment horizontal="center"/>
    </xf>
    <xf numFmtId="20" fontId="5" fillId="0" borderId="42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46" fontId="42" fillId="0" borderId="0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21" fontId="45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21" fontId="42" fillId="0" borderId="0" xfId="0" applyNumberFormat="1" applyFont="1" applyFill="1" applyBorder="1" applyAlignment="1">
      <alignment horizontal="center"/>
    </xf>
    <xf numFmtId="171" fontId="42" fillId="0" borderId="0" xfId="0" applyNumberFormat="1" applyFont="1" applyFill="1" applyBorder="1" applyAlignment="1">
      <alignment horizontal="center"/>
    </xf>
    <xf numFmtId="46" fontId="46" fillId="0" borderId="0" xfId="0" applyNumberFormat="1" applyFont="1" applyFill="1" applyAlignment="1">
      <alignment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MARATON NA RATY DOBRODZIEŃ 2009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5"/>
          <c:w val="0.965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I_ZIMNAR_2009_Dobrodzien!$G$48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I_ZIMNAR_2009_Dobrodzien!$H$48:$O$48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I_ZIMNAR_2009_Dobrodzien!$G$49</c:f>
              <c:strCache>
                <c:ptCount val="1"/>
                <c:pt idx="0">
                  <c:v>w tym :        Kobiety (17)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I_ZIMNAR_2009_Dobrodzien!$H$49:$O$49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I_ZIMNAR_2009_Dobrodzien!$G$52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I_ZIMNAR_2009_Dobrodzien!$H$52:$O$52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I_ZIMNAR_2009_Dobrodzien!$H$54:$O$54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7901735"/>
        <c:axId val="26897888"/>
      </c:barChart>
      <c:catAx>
        <c:axId val="179017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6897888"/>
        <c:crosses val="autoZero"/>
        <c:auto val="1"/>
        <c:lblOffset val="100"/>
        <c:noMultiLvlLbl val="0"/>
      </c:catAx>
      <c:valAx>
        <c:axId val="26897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7901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PÓŁMARATON NA RATY DOBRODZIEŃ 2009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375"/>
          <c:w val="0.9657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'[1]I_ZIPNAR_2009_Dobrodzien'!$G$20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'[1]I_ZIPNAR_2009_Dobrodzien'!$H$20:$O$20</c:f>
              <c:numCache>
                <c:ptCount val="8"/>
                <c:pt idx="0">
                  <c:v>4</c:v>
                </c:pt>
                <c:pt idx="1">
                  <c:v>6</c:v>
                </c:pt>
              </c:numCache>
            </c:numRef>
          </c:val>
        </c:ser>
        <c:ser>
          <c:idx val="1"/>
          <c:order val="1"/>
          <c:tx>
            <c:strRef>
              <c:f>'[1]I_ZIPNAR_2009_Dobrodzien'!$G$21</c:f>
              <c:strCache>
                <c:ptCount val="1"/>
                <c:pt idx="0">
                  <c:v>w tym :        Kobiety (2)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'[1]I_ZIPNAR_2009_Dobrodzien'!$H$21:$O$21</c:f>
              <c:numCache>
                <c:ptCount val="8"/>
                <c:pt idx="0">
                  <c:v>1</c:v>
                </c:pt>
                <c:pt idx="1">
                  <c:v>2</c:v>
                </c:pt>
              </c:numCache>
            </c:numRef>
          </c:val>
        </c:ser>
        <c:ser>
          <c:idx val="2"/>
          <c:order val="2"/>
          <c:tx>
            <c:strRef>
              <c:f>'[1]I_ZIPNAR_2009_Dobrodzien'!$G$25</c:f>
              <c:strCache>
                <c:ptCount val="1"/>
                <c:pt idx="0">
                  <c:v>Debiutanci w półmaratonie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'[1]I_ZIPNAR_2009_Dobrodzien'!$H$25:$O$25</c:f>
              <c:numCache>
                <c:ptCount val="8"/>
                <c:pt idx="1">
                  <c:v>2</c:v>
                </c:pt>
              </c:numCache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'[1]I_ZIPNAR_2009_Dobrodzien'!$H$27:$O$27</c:f>
              <c:numCache>
                <c:ptCount val="8"/>
              </c:numCache>
            </c:numRef>
          </c:val>
        </c:ser>
        <c:ser>
          <c:idx val="4"/>
          <c:order val="4"/>
          <c:tx>
            <c:strRef>
              <c:f>'[1]I_ZIPNAR_2009_Dobrodzien'!$G$22</c:f>
              <c:strCache>
                <c:ptCount val="1"/>
                <c:pt idx="0">
                  <c:v>Nordic Walking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'[1]I_ZIPNAR_2009_Dobrodzien'!$H$22:$O$22</c:f>
              <c:numCache>
                <c:ptCount val="8"/>
                <c:pt idx="1">
                  <c:v>1</c:v>
                </c:pt>
              </c:numCache>
            </c:numRef>
          </c:val>
        </c:ser>
        <c:axId val="24941361"/>
        <c:axId val="23145658"/>
      </c:barChart>
      <c:catAx>
        <c:axId val="249413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3145658"/>
        <c:crosses val="autoZero"/>
        <c:auto val="1"/>
        <c:lblOffset val="100"/>
        <c:noMultiLvlLbl val="0"/>
      </c:catAx>
      <c:valAx>
        <c:axId val="23145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4941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'[1]I_ZIPNAR_2009_Dobrodzien'!$G$23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'[1]I_ZIPNAR_2009_Dobrodzien'!$H$23:$O$23</c:f>
              <c:numCache>
                <c:ptCount val="8"/>
                <c:pt idx="0">
                  <c:v>12</c:v>
                </c:pt>
                <c:pt idx="1">
                  <c:v>18</c:v>
                </c:pt>
              </c:numCache>
            </c:numRef>
          </c:val>
        </c:ser>
        <c:axId val="6984331"/>
        <c:axId val="62858980"/>
      </c:barChart>
      <c:catAx>
        <c:axId val="6984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62858980"/>
        <c:crosses val="autoZero"/>
        <c:auto val="1"/>
        <c:lblOffset val="100"/>
        <c:noMultiLvlLbl val="0"/>
      </c:catAx>
      <c:valAx>
        <c:axId val="62858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PRZEBIEGNIĘTE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984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'[1]I_ZIPNAR_2009_Dobrodzien'!$G$24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'[1]I_ZIPNAR_2009_Dobrodzien'!$H$24:$O$24</c:f>
              <c:numCache>
                <c:ptCount val="8"/>
                <c:pt idx="0">
                  <c:v>0.2111111111111111</c:v>
                </c:pt>
                <c:pt idx="1">
                  <c:v>0.23958333333333334</c:v>
                </c:pt>
              </c:numCache>
            </c:numRef>
          </c:val>
        </c:ser>
        <c:axId val="28859909"/>
        <c:axId val="58412590"/>
      </c:barChart>
      <c:catAx>
        <c:axId val="28859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8412590"/>
        <c:crosses val="autoZero"/>
        <c:auto val="1"/>
        <c:lblOffset val="100"/>
        <c:noMultiLvlLbl val="0"/>
      </c:catAx>
      <c:valAx>
        <c:axId val="58412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8859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72"/>
          <c:w val="0.955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I_ZIMNAR_2009_Dobrodzien!$G$50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I_ZIMNAR_2009_Dobrodzien!$H$50:$O$50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0754401"/>
        <c:axId val="31245290"/>
      </c:barChart>
      <c:catAx>
        <c:axId val="40754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31245290"/>
        <c:crosses val="autoZero"/>
        <c:auto val="1"/>
        <c:lblOffset val="100"/>
        <c:noMultiLvlLbl val="0"/>
      </c:catAx>
      <c:valAx>
        <c:axId val="31245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754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9"/>
          <c:w val="0.957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I_ZIMNAR_2009_Dobrodzien!$G$51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I_ZIMNAR_2009_Dobrodzien!$H$51:$O$51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772155"/>
        <c:axId val="47840532"/>
      </c:barChart>
      <c:catAx>
        <c:axId val="1277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7840532"/>
        <c:crosses val="autoZero"/>
        <c:auto val="1"/>
        <c:lblOffset val="100"/>
        <c:noMultiLvlLbl val="0"/>
      </c:catAx>
      <c:valAx>
        <c:axId val="4784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2772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MARATON NA RATY DOBRODZIEŃ 2009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375"/>
          <c:w val="0.9657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'[1]I_ZIMNAR_2009_Dobrodzien'!$G$68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'[1]I_ZIMNAR_2009_Dobrodzien'!$H$68:$O$68</c:f>
              <c:numCache>
                <c:ptCount val="8"/>
                <c:pt idx="0">
                  <c:v>42</c:v>
                </c:pt>
                <c:pt idx="1">
                  <c:v>46</c:v>
                </c:pt>
              </c:numCache>
            </c:numRef>
          </c:val>
        </c:ser>
        <c:ser>
          <c:idx val="1"/>
          <c:order val="1"/>
          <c:tx>
            <c:strRef>
              <c:f>'[1]I_ZIMNAR_2009_Dobrodzien'!$G$69</c:f>
              <c:strCache>
                <c:ptCount val="1"/>
                <c:pt idx="0">
                  <c:v>w tym :        Kobiety (27)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'[1]I_ZIMNAR_2009_Dobrodzien'!$H$69:$O$69</c:f>
              <c:numCache>
                <c:ptCount val="8"/>
                <c:pt idx="0">
                  <c:v>17</c:v>
                </c:pt>
                <c:pt idx="1">
                  <c:v>22</c:v>
                </c:pt>
              </c:numCache>
            </c:numRef>
          </c:val>
        </c:ser>
        <c:ser>
          <c:idx val="2"/>
          <c:order val="2"/>
          <c:tx>
            <c:strRef>
              <c:f>'[1]I_ZIMNAR_2009_Dobrodzien'!$G$73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'[1]I_ZIMNAR_2009_Dobrodzien'!$H$73:$O$73</c:f>
              <c:numCache>
                <c:ptCount val="8"/>
                <c:pt idx="1">
                  <c:v>15</c:v>
                </c:pt>
              </c:numCache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'[1]I_ZIMNAR_2009_Dobrodzien'!$H$75:$O$75</c:f>
              <c:numCache>
                <c:ptCount val="8"/>
              </c:numCache>
            </c:numRef>
          </c:val>
        </c:ser>
        <c:ser>
          <c:idx val="4"/>
          <c:order val="4"/>
          <c:tx>
            <c:strRef>
              <c:f>'[1]I_ZIMNAR_2009_Dobrodzien'!$G$70</c:f>
              <c:strCache>
                <c:ptCount val="1"/>
                <c:pt idx="0">
                  <c:v>Nordic Walking (28)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'[1]I_ZIMNAR_2009_Dobrodzien'!$H$70:$O$70</c:f>
              <c:numCache>
                <c:ptCount val="8"/>
                <c:pt idx="0">
                  <c:v>20</c:v>
                </c:pt>
                <c:pt idx="1">
                  <c:v>23</c:v>
                </c:pt>
              </c:numCache>
            </c:numRef>
          </c:val>
        </c:ser>
        <c:axId val="27911605"/>
        <c:axId val="49877854"/>
      </c:barChart>
      <c:catAx>
        <c:axId val="279116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9877854"/>
        <c:crosses val="autoZero"/>
        <c:auto val="1"/>
        <c:lblOffset val="100"/>
        <c:noMultiLvlLbl val="0"/>
      </c:catAx>
      <c:valAx>
        <c:axId val="49877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7911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72"/>
          <c:w val="0.9562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'[1]I_ZIMNAR_2009_Dobrodzien'!$G$71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'[1]I_ZIMNAR_2009_Dobrodzien'!$H$71:$O$71</c:f>
              <c:numCache>
                <c:ptCount val="8"/>
                <c:pt idx="0">
                  <c:v>252</c:v>
                </c:pt>
                <c:pt idx="1">
                  <c:v>276</c:v>
                </c:pt>
              </c:numCache>
            </c:numRef>
          </c:val>
        </c:ser>
        <c:axId val="46247503"/>
        <c:axId val="13574344"/>
      </c:barChart>
      <c:catAx>
        <c:axId val="46247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13574344"/>
        <c:crosses val="autoZero"/>
        <c:auto val="1"/>
        <c:lblOffset val="100"/>
        <c:noMultiLvlLbl val="0"/>
      </c:catAx>
      <c:valAx>
        <c:axId val="13574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247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9"/>
          <c:w val="0.9587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'[1]I_ZIMNAR_2009_Dobrodzien'!$G$72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'[1]I_ZIMNAR_2009_Dobrodzien'!$H$72:$O$72</c:f>
              <c:numCache>
                <c:ptCount val="8"/>
                <c:pt idx="0">
                  <c:v>0.3659722222222222</c:v>
                </c:pt>
                <c:pt idx="1">
                  <c:v>0.31736111111111115</c:v>
                </c:pt>
              </c:numCache>
            </c:numRef>
          </c:val>
        </c:ser>
        <c:axId val="55060233"/>
        <c:axId val="25780050"/>
      </c:barChart>
      <c:catAx>
        <c:axId val="55060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5780050"/>
        <c:crosses val="autoZero"/>
        <c:auto val="1"/>
        <c:lblOffset val="100"/>
        <c:noMultiLvlLbl val="0"/>
      </c:catAx>
      <c:valAx>
        <c:axId val="25780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5060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MARATON NA RATY DOBRODZIEŃ 2009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5375"/>
          <c:w val="0.965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I_ZIPNAR_2009_Dobrodzien!$G$37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I_ZIPNAR_2009_Dobrodzien!$H$37:$O$37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I_ZIPNAR_2009_Dobrodzien!$G$38</c:f>
              <c:strCache>
                <c:ptCount val="1"/>
                <c:pt idx="0">
                  <c:v>w tym :        Kobiety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I_ZIPNAR_2009_Dobrodzien!$H$38:$O$38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I_ZIPNAR_2009_Dobrodzien!$G$41</c:f>
              <c:strCache>
                <c:ptCount val="1"/>
                <c:pt idx="0">
                  <c:v>Debiutanci w półmaratonie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I_ZIPNAR_2009_Dobrodzien!$H$41:$O$41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I_ZIPNAR_2009_Dobrodzien!$H$43:$O$43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0693859"/>
        <c:axId val="7809276"/>
      </c:barChart>
      <c:catAx>
        <c:axId val="306938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7809276"/>
        <c:crosses val="autoZero"/>
        <c:auto val="1"/>
        <c:lblOffset val="100"/>
        <c:noMultiLvlLbl val="0"/>
      </c:catAx>
      <c:valAx>
        <c:axId val="7809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0693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I_ZIPNAR_2009_Dobrodzien!$G$39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I_ZIPNAR_2009_Dobrodzien!$H$39:$O$39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74621"/>
        <c:axId val="28571590"/>
      </c:barChart>
      <c:catAx>
        <c:axId val="3174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28571590"/>
        <c:crosses val="autoZero"/>
        <c:auto val="1"/>
        <c:lblOffset val="100"/>
        <c:noMultiLvlLbl val="0"/>
      </c:catAx>
      <c:valAx>
        <c:axId val="28571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PRZEBIEGNIĘTE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74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I_ZIPNAR_2009_Dobrodzien!$G$40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I_ZIPNAR_2009_Dobrodzien!$H$40:$O$40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5817719"/>
        <c:axId val="32597424"/>
      </c:barChart>
      <c:catAx>
        <c:axId val="55817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2597424"/>
        <c:crosses val="autoZero"/>
        <c:auto val="1"/>
        <c:lblOffset val="100"/>
        <c:noMultiLvlLbl val="0"/>
      </c:catAx>
      <c:valAx>
        <c:axId val="32597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5817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54</xdr:row>
      <xdr:rowOff>114300</xdr:rowOff>
    </xdr:from>
    <xdr:to>
      <xdr:col>30</xdr:col>
      <xdr:colOff>9525</xdr:colOff>
      <xdr:row>82</xdr:row>
      <xdr:rowOff>123825</xdr:rowOff>
    </xdr:to>
    <xdr:graphicFrame>
      <xdr:nvGraphicFramePr>
        <xdr:cNvPr id="1" name="Chart 127"/>
        <xdr:cNvGraphicFramePr/>
      </xdr:nvGraphicFramePr>
      <xdr:xfrm>
        <a:off x="57150" y="8382000"/>
        <a:ext cx="171735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84</xdr:row>
      <xdr:rowOff>19050</xdr:rowOff>
    </xdr:from>
    <xdr:to>
      <xdr:col>30</xdr:col>
      <xdr:colOff>28575</xdr:colOff>
      <xdr:row>111</xdr:row>
      <xdr:rowOff>0</xdr:rowOff>
    </xdr:to>
    <xdr:graphicFrame>
      <xdr:nvGraphicFramePr>
        <xdr:cNvPr id="2" name="Chart 128"/>
        <xdr:cNvGraphicFramePr/>
      </xdr:nvGraphicFramePr>
      <xdr:xfrm>
        <a:off x="0" y="12934950"/>
        <a:ext cx="172497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29</xdr:col>
      <xdr:colOff>361950</xdr:colOff>
      <xdr:row>140</xdr:row>
      <xdr:rowOff>9525</xdr:rowOff>
    </xdr:to>
    <xdr:graphicFrame>
      <xdr:nvGraphicFramePr>
        <xdr:cNvPr id="3" name="Chart 129"/>
        <xdr:cNvGraphicFramePr/>
      </xdr:nvGraphicFramePr>
      <xdr:xfrm>
        <a:off x="0" y="17449800"/>
        <a:ext cx="1684020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75</xdr:row>
      <xdr:rowOff>114300</xdr:rowOff>
    </xdr:from>
    <xdr:to>
      <xdr:col>31</xdr:col>
      <xdr:colOff>9525</xdr:colOff>
      <xdr:row>103</xdr:row>
      <xdr:rowOff>123825</xdr:rowOff>
    </xdr:to>
    <xdr:graphicFrame>
      <xdr:nvGraphicFramePr>
        <xdr:cNvPr id="4" name="Chart 270"/>
        <xdr:cNvGraphicFramePr/>
      </xdr:nvGraphicFramePr>
      <xdr:xfrm>
        <a:off x="57150" y="11572875"/>
        <a:ext cx="17554575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105</xdr:row>
      <xdr:rowOff>19050</xdr:rowOff>
    </xdr:from>
    <xdr:to>
      <xdr:col>31</xdr:col>
      <xdr:colOff>28575</xdr:colOff>
      <xdr:row>132</xdr:row>
      <xdr:rowOff>0</xdr:rowOff>
    </xdr:to>
    <xdr:graphicFrame>
      <xdr:nvGraphicFramePr>
        <xdr:cNvPr id="5" name="Chart 271"/>
        <xdr:cNvGraphicFramePr/>
      </xdr:nvGraphicFramePr>
      <xdr:xfrm>
        <a:off x="0" y="16335375"/>
        <a:ext cx="17630775" cy="4352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133</xdr:row>
      <xdr:rowOff>0</xdr:rowOff>
    </xdr:from>
    <xdr:to>
      <xdr:col>30</xdr:col>
      <xdr:colOff>361950</xdr:colOff>
      <xdr:row>161</xdr:row>
      <xdr:rowOff>9525</xdr:rowOff>
    </xdr:to>
    <xdr:graphicFrame>
      <xdr:nvGraphicFramePr>
        <xdr:cNvPr id="6" name="Chart 272"/>
        <xdr:cNvGraphicFramePr/>
      </xdr:nvGraphicFramePr>
      <xdr:xfrm>
        <a:off x="0" y="20850225"/>
        <a:ext cx="17583150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43</xdr:row>
      <xdr:rowOff>114300</xdr:rowOff>
    </xdr:from>
    <xdr:to>
      <xdr:col>30</xdr:col>
      <xdr:colOff>9525</xdr:colOff>
      <xdr:row>71</xdr:row>
      <xdr:rowOff>123825</xdr:rowOff>
    </xdr:to>
    <xdr:graphicFrame>
      <xdr:nvGraphicFramePr>
        <xdr:cNvPr id="1" name="Chart 1"/>
        <xdr:cNvGraphicFramePr/>
      </xdr:nvGraphicFramePr>
      <xdr:xfrm>
        <a:off x="57150" y="7305675"/>
        <a:ext cx="171069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73</xdr:row>
      <xdr:rowOff>19050</xdr:rowOff>
    </xdr:from>
    <xdr:to>
      <xdr:col>30</xdr:col>
      <xdr:colOff>28575</xdr:colOff>
      <xdr:row>100</xdr:row>
      <xdr:rowOff>0</xdr:rowOff>
    </xdr:to>
    <xdr:graphicFrame>
      <xdr:nvGraphicFramePr>
        <xdr:cNvPr id="2" name="Chart 2"/>
        <xdr:cNvGraphicFramePr/>
      </xdr:nvGraphicFramePr>
      <xdr:xfrm>
        <a:off x="0" y="12068175"/>
        <a:ext cx="1718310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29</xdr:col>
      <xdr:colOff>361950</xdr:colOff>
      <xdr:row>129</xdr:row>
      <xdr:rowOff>9525</xdr:rowOff>
    </xdr:to>
    <xdr:graphicFrame>
      <xdr:nvGraphicFramePr>
        <xdr:cNvPr id="3" name="Chart 3"/>
        <xdr:cNvGraphicFramePr/>
      </xdr:nvGraphicFramePr>
      <xdr:xfrm>
        <a:off x="0" y="16583025"/>
        <a:ext cx="167735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27</xdr:row>
      <xdr:rowOff>114300</xdr:rowOff>
    </xdr:from>
    <xdr:to>
      <xdr:col>31</xdr:col>
      <xdr:colOff>9525</xdr:colOff>
      <xdr:row>55</xdr:row>
      <xdr:rowOff>123825</xdr:rowOff>
    </xdr:to>
    <xdr:graphicFrame>
      <xdr:nvGraphicFramePr>
        <xdr:cNvPr id="4" name="Chart 50"/>
        <xdr:cNvGraphicFramePr/>
      </xdr:nvGraphicFramePr>
      <xdr:xfrm>
        <a:off x="57150" y="4714875"/>
        <a:ext cx="17487900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57</xdr:row>
      <xdr:rowOff>19050</xdr:rowOff>
    </xdr:from>
    <xdr:to>
      <xdr:col>31</xdr:col>
      <xdr:colOff>28575</xdr:colOff>
      <xdr:row>84</xdr:row>
      <xdr:rowOff>0</xdr:rowOff>
    </xdr:to>
    <xdr:graphicFrame>
      <xdr:nvGraphicFramePr>
        <xdr:cNvPr id="5" name="Chart 51"/>
        <xdr:cNvGraphicFramePr/>
      </xdr:nvGraphicFramePr>
      <xdr:xfrm>
        <a:off x="0" y="9477375"/>
        <a:ext cx="17564100" cy="4352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85</xdr:row>
      <xdr:rowOff>0</xdr:rowOff>
    </xdr:from>
    <xdr:to>
      <xdr:col>30</xdr:col>
      <xdr:colOff>361950</xdr:colOff>
      <xdr:row>113</xdr:row>
      <xdr:rowOff>9525</xdr:rowOff>
    </xdr:to>
    <xdr:graphicFrame>
      <xdr:nvGraphicFramePr>
        <xdr:cNvPr id="6" name="Chart 52"/>
        <xdr:cNvGraphicFramePr/>
      </xdr:nvGraphicFramePr>
      <xdr:xfrm>
        <a:off x="0" y="13992225"/>
        <a:ext cx="17516475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_ZIMNAR_ZIPNAR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_ZIMNAR_2009_Dobrodzien"/>
      <sheetName val="I_ZIPNAR_2009_Dobrodzien"/>
      <sheetName val="dane_na_dyplom_ZIMNAR_2009"/>
      <sheetName val="dane_na_dyplom_ZIPMNAR_2009"/>
    </sheetNames>
    <sheetDataSet>
      <sheetData sheetId="0">
        <row r="68">
          <cell r="G68" t="str">
            <v>2009-Osobostarty ogółem</v>
          </cell>
          <cell r="H68">
            <v>42</v>
          </cell>
          <cell r="I68">
            <v>46</v>
          </cell>
        </row>
        <row r="69">
          <cell r="G69" t="str">
            <v>w tym :        Kobiety (27)</v>
          </cell>
          <cell r="H69">
            <v>17</v>
          </cell>
          <cell r="I69">
            <v>22</v>
          </cell>
        </row>
        <row r="70">
          <cell r="G70" t="str">
            <v>Nordic Walking (28)</v>
          </cell>
          <cell r="H70">
            <v>20</v>
          </cell>
          <cell r="I70">
            <v>23</v>
          </cell>
        </row>
        <row r="71">
          <cell r="G71" t="str">
            <v>Przebiegniete km</v>
          </cell>
          <cell r="H71">
            <v>252</v>
          </cell>
          <cell r="I71">
            <v>276</v>
          </cell>
        </row>
        <row r="72">
          <cell r="G72" t="str">
            <v>średnia etapu na 1km </v>
          </cell>
          <cell r="H72">
            <v>0.3659722222222222</v>
          </cell>
          <cell r="I72">
            <v>0.31736111111111115</v>
          </cell>
        </row>
        <row r="73">
          <cell r="G73" t="str">
            <v>Debiutanci w maratonie</v>
          </cell>
          <cell r="I73">
            <v>15</v>
          </cell>
        </row>
      </sheetData>
      <sheetData sheetId="1">
        <row r="20">
          <cell r="G20" t="str">
            <v>2009-Osobostarty ogółem</v>
          </cell>
          <cell r="H20">
            <v>4</v>
          </cell>
          <cell r="I20">
            <v>6</v>
          </cell>
        </row>
        <row r="21">
          <cell r="G21" t="str">
            <v>w tym :        Kobiety (2)</v>
          </cell>
          <cell r="H21">
            <v>1</v>
          </cell>
          <cell r="I21">
            <v>2</v>
          </cell>
        </row>
        <row r="22">
          <cell r="G22" t="str">
            <v>Nordic Walking (1)</v>
          </cell>
          <cell r="I22">
            <v>1</v>
          </cell>
        </row>
        <row r="23">
          <cell r="G23" t="str">
            <v>Przebiegniete km</v>
          </cell>
          <cell r="H23">
            <v>12</v>
          </cell>
          <cell r="I23">
            <v>18</v>
          </cell>
        </row>
        <row r="24">
          <cell r="G24" t="str">
            <v>średnia etapu na 1km </v>
          </cell>
          <cell r="H24">
            <v>0.2111111111111111</v>
          </cell>
          <cell r="I24">
            <v>0.23958333333333334</v>
          </cell>
        </row>
        <row r="25">
          <cell r="G25" t="str">
            <v>Debiutanci w półmaratonie</v>
          </cell>
          <cell r="I2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5"/>
  <sheetViews>
    <sheetView tabSelected="1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M21" sqref="M21"/>
    </sheetView>
  </sheetViews>
  <sheetFormatPr defaultColWidth="9.00390625" defaultRowHeight="12.75"/>
  <cols>
    <col min="1" max="1" width="3.875" style="10" customWidth="1"/>
    <col min="2" max="2" width="4.875" style="9" customWidth="1"/>
    <col min="3" max="3" width="19.375" style="10" customWidth="1"/>
    <col min="4" max="4" width="10.00390625" style="30" customWidth="1"/>
    <col min="5" max="5" width="9.375" style="21" customWidth="1"/>
    <col min="6" max="6" width="5.625" style="9" customWidth="1"/>
    <col min="7" max="7" width="10.00390625" style="9" customWidth="1"/>
    <col min="8" max="8" width="4.75390625" style="10" customWidth="1"/>
    <col min="9" max="9" width="4.75390625" style="15" customWidth="1"/>
    <col min="10" max="13" width="4.75390625" style="10" customWidth="1"/>
    <col min="14" max="14" width="6.125" style="10" customWidth="1"/>
    <col min="15" max="16" width="6.375" style="10" customWidth="1"/>
    <col min="17" max="17" width="5.75390625" style="10" customWidth="1"/>
    <col min="18" max="18" width="7.25390625" style="9" customWidth="1"/>
    <col min="19" max="19" width="6.25390625" style="9" customWidth="1"/>
    <col min="20" max="20" width="19.625" style="10" customWidth="1"/>
    <col min="21" max="21" width="8.875" style="9" customWidth="1"/>
    <col min="22" max="22" width="4.25390625" style="9" customWidth="1"/>
    <col min="23" max="23" width="8.625" style="9" customWidth="1"/>
    <col min="24" max="24" width="9.25390625" style="9" customWidth="1"/>
    <col min="25" max="25" width="4.125" style="9" customWidth="1"/>
    <col min="26" max="26" width="8.625" style="9" customWidth="1"/>
    <col min="27" max="27" width="9.625" style="9" customWidth="1"/>
    <col min="28" max="28" width="4.875" style="9" customWidth="1"/>
    <col min="29" max="29" width="8.625" style="9" customWidth="1"/>
    <col min="30" max="30" width="9.75390625" style="21" customWidth="1"/>
    <col min="31" max="31" width="5.00390625" style="24" customWidth="1"/>
    <col min="32" max="32" width="9.00390625" style="9" customWidth="1"/>
    <col min="33" max="33" width="10.375" style="9" customWidth="1"/>
    <col min="34" max="34" width="5.875" style="9" customWidth="1"/>
    <col min="35" max="35" width="10.25390625" style="9" customWidth="1"/>
    <col min="36" max="36" width="10.375" style="9" customWidth="1"/>
    <col min="37" max="37" width="6.125" style="9" customWidth="1"/>
    <col min="38" max="38" width="10.375" style="9" customWidth="1"/>
    <col min="39" max="39" width="11.625" style="9" customWidth="1"/>
    <col min="40" max="40" width="8.00390625" style="9" customWidth="1"/>
    <col min="41" max="41" width="10.75390625" style="9" customWidth="1"/>
    <col min="42" max="42" width="9.125" style="9" customWidth="1"/>
    <col min="43" max="43" width="6.00390625" style="9" customWidth="1"/>
    <col min="44" max="44" width="9.00390625" style="9" customWidth="1"/>
    <col min="45" max="45" width="3.00390625" style="0" customWidth="1"/>
    <col min="46" max="46" width="8.625" style="54" customWidth="1"/>
    <col min="47" max="47" width="6.125" style="54" customWidth="1"/>
    <col min="48" max="48" width="8.25390625" style="108" customWidth="1"/>
    <col min="49" max="49" width="5.625" style="113" customWidth="1"/>
    <col min="50" max="63" width="9.125" style="108" customWidth="1"/>
    <col min="64" max="16384" width="9.125" style="10" customWidth="1"/>
  </cols>
  <sheetData>
    <row r="1" spans="1:50" ht="17.25" customHeight="1" thickBot="1">
      <c r="A1" s="2" t="s">
        <v>64</v>
      </c>
      <c r="B1" s="4"/>
      <c r="C1" s="1"/>
      <c r="H1" s="1"/>
      <c r="I1" s="14"/>
      <c r="J1" s="1"/>
      <c r="K1" s="1"/>
      <c r="L1" s="1"/>
      <c r="M1" s="1"/>
      <c r="N1" s="1"/>
      <c r="O1" s="1"/>
      <c r="P1" s="252" t="s">
        <v>148</v>
      </c>
      <c r="Q1" s="1"/>
      <c r="R1" s="4"/>
      <c r="S1" s="4"/>
      <c r="T1" s="1"/>
      <c r="U1" s="4"/>
      <c r="V1" s="4"/>
      <c r="W1" s="8"/>
      <c r="Y1" s="4"/>
      <c r="AX1" s="227" t="s">
        <v>62</v>
      </c>
    </row>
    <row r="2" spans="1:63" s="13" customFormat="1" ht="26.25" customHeight="1" thickBot="1">
      <c r="A2" s="56"/>
      <c r="B2" s="4"/>
      <c r="C2" s="1"/>
      <c r="D2" s="7" t="s">
        <v>7</v>
      </c>
      <c r="E2" s="27"/>
      <c r="F2" s="29" t="s">
        <v>18</v>
      </c>
      <c r="G2" s="12" t="s">
        <v>15</v>
      </c>
      <c r="H2" s="1"/>
      <c r="I2" s="14"/>
      <c r="J2" s="1"/>
      <c r="K2" s="1"/>
      <c r="L2" s="1"/>
      <c r="M2" s="1"/>
      <c r="N2" s="1"/>
      <c r="O2" s="1"/>
      <c r="P2" s="252" t="s">
        <v>146</v>
      </c>
      <c r="Q2" s="1"/>
      <c r="R2" s="4"/>
      <c r="S2" s="4"/>
      <c r="T2" s="1"/>
      <c r="U2" s="3" t="s">
        <v>8</v>
      </c>
      <c r="V2" s="5" t="s">
        <v>18</v>
      </c>
      <c r="W2" s="248" t="s">
        <v>45</v>
      </c>
      <c r="X2" s="3" t="s">
        <v>9</v>
      </c>
      <c r="Y2" s="5" t="s">
        <v>18</v>
      </c>
      <c r="Z2" s="248" t="s">
        <v>46</v>
      </c>
      <c r="AA2" s="3" t="s">
        <v>10</v>
      </c>
      <c r="AB2" s="5" t="s">
        <v>18</v>
      </c>
      <c r="AC2" s="11" t="s">
        <v>47</v>
      </c>
      <c r="AD2" s="22" t="s">
        <v>11</v>
      </c>
      <c r="AE2" s="25" t="s">
        <v>18</v>
      </c>
      <c r="AF2" s="11" t="s">
        <v>48</v>
      </c>
      <c r="AG2" s="3" t="s">
        <v>12</v>
      </c>
      <c r="AH2" s="5" t="s">
        <v>18</v>
      </c>
      <c r="AI2" s="11" t="s">
        <v>49</v>
      </c>
      <c r="AJ2" s="3" t="s">
        <v>13</v>
      </c>
      <c r="AK2" s="5" t="s">
        <v>18</v>
      </c>
      <c r="AL2" s="11" t="s">
        <v>50</v>
      </c>
      <c r="AM2" s="3" t="s">
        <v>14</v>
      </c>
      <c r="AN2" s="5" t="s">
        <v>18</v>
      </c>
      <c r="AO2" s="11" t="s">
        <v>51</v>
      </c>
      <c r="AP2" s="141" t="s">
        <v>6</v>
      </c>
      <c r="AQ2" s="142" t="s">
        <v>18</v>
      </c>
      <c r="AR2" s="143" t="s">
        <v>52</v>
      </c>
      <c r="AT2" s="249" t="s">
        <v>40</v>
      </c>
      <c r="AU2" s="250"/>
      <c r="AV2" s="250"/>
      <c r="AW2" s="251"/>
      <c r="AX2" s="228">
        <v>2009</v>
      </c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</row>
    <row r="3" spans="1:52" ht="33.75" customHeight="1" thickBot="1">
      <c r="A3" s="80" t="s">
        <v>2</v>
      </c>
      <c r="B3" s="81" t="s">
        <v>16</v>
      </c>
      <c r="C3" s="57" t="s">
        <v>39</v>
      </c>
      <c r="D3" s="82" t="s">
        <v>31</v>
      </c>
      <c r="E3" s="28" t="s">
        <v>32</v>
      </c>
      <c r="F3" s="61" t="s">
        <v>20</v>
      </c>
      <c r="G3" s="83" t="s">
        <v>4</v>
      </c>
      <c r="H3" s="57" t="s">
        <v>21</v>
      </c>
      <c r="I3" s="84" t="s">
        <v>22</v>
      </c>
      <c r="J3" s="57" t="s">
        <v>23</v>
      </c>
      <c r="K3" s="57" t="s">
        <v>24</v>
      </c>
      <c r="L3" s="57" t="s">
        <v>25</v>
      </c>
      <c r="M3" s="57" t="s">
        <v>26</v>
      </c>
      <c r="N3" s="85" t="s">
        <v>27</v>
      </c>
      <c r="O3" s="85" t="s">
        <v>35</v>
      </c>
      <c r="P3" s="85" t="s">
        <v>144</v>
      </c>
      <c r="Q3" s="57" t="s">
        <v>5</v>
      </c>
      <c r="R3" s="86" t="s">
        <v>0</v>
      </c>
      <c r="S3" s="231" t="s">
        <v>17</v>
      </c>
      <c r="T3" s="85" t="s">
        <v>1</v>
      </c>
      <c r="U3" s="6" t="s">
        <v>3</v>
      </c>
      <c r="V3" s="87" t="s">
        <v>19</v>
      </c>
      <c r="W3" s="232" t="s">
        <v>4</v>
      </c>
      <c r="X3" s="6" t="s">
        <v>3</v>
      </c>
      <c r="Y3" s="87" t="s">
        <v>19</v>
      </c>
      <c r="Z3" s="232" t="s">
        <v>4</v>
      </c>
      <c r="AA3" s="6" t="s">
        <v>3</v>
      </c>
      <c r="AB3" s="87" t="s">
        <v>19</v>
      </c>
      <c r="AC3" s="232" t="s">
        <v>4</v>
      </c>
      <c r="AD3" s="23" t="s">
        <v>3</v>
      </c>
      <c r="AE3" s="88" t="s">
        <v>19</v>
      </c>
      <c r="AF3" s="232" t="s">
        <v>4</v>
      </c>
      <c r="AG3" s="6" t="s">
        <v>3</v>
      </c>
      <c r="AH3" s="87" t="s">
        <v>19</v>
      </c>
      <c r="AI3" s="233" t="s">
        <v>4</v>
      </c>
      <c r="AJ3" s="6" t="s">
        <v>3</v>
      </c>
      <c r="AK3" s="87" t="s">
        <v>19</v>
      </c>
      <c r="AL3" s="233" t="s">
        <v>4</v>
      </c>
      <c r="AM3" s="6" t="str">
        <f>AJ3</f>
        <v>czas etapu</v>
      </c>
      <c r="AN3" s="87" t="s">
        <v>44</v>
      </c>
      <c r="AO3" s="233" t="s">
        <v>4</v>
      </c>
      <c r="AP3" s="6" t="s">
        <v>3</v>
      </c>
      <c r="AQ3" s="87" t="s">
        <v>19</v>
      </c>
      <c r="AR3" s="232" t="s">
        <v>4</v>
      </c>
      <c r="AS3" s="59" t="s">
        <v>36</v>
      </c>
      <c r="AT3" s="117" t="s">
        <v>41</v>
      </c>
      <c r="AU3" s="118" t="s">
        <v>15</v>
      </c>
      <c r="AV3" s="118" t="s">
        <v>4</v>
      </c>
      <c r="AW3" s="125" t="s">
        <v>42</v>
      </c>
      <c r="AX3" s="234" t="s">
        <v>59</v>
      </c>
      <c r="AY3" s="235" t="s">
        <v>60</v>
      </c>
      <c r="AZ3" s="236" t="s">
        <v>61</v>
      </c>
    </row>
    <row r="4" spans="1:52" ht="11.25" customHeight="1">
      <c r="A4" s="144">
        <v>1</v>
      </c>
      <c r="B4" s="145">
        <v>6</v>
      </c>
      <c r="C4" s="146" t="s">
        <v>82</v>
      </c>
      <c r="D4" s="93">
        <f aca="true" t="shared" si="0" ref="D4:D66">U4+X4+AA4+AD4+AG4+AJ4+AM4</f>
        <v>0.031053240740740742</v>
      </c>
      <c r="E4" s="97">
        <f aca="true" t="shared" si="1" ref="E4:E65">IF(D5&gt;D4,D5-D4,"")</f>
        <v>0.0030555555555555544</v>
      </c>
      <c r="F4" s="94">
        <f aca="true" t="shared" si="2" ref="F4:F66">V4+Y4+AB4+AE4+AH4+AK4+AN4</f>
        <v>12</v>
      </c>
      <c r="G4" s="95">
        <f aca="true" t="shared" si="3" ref="G4:G67">D4/F4</f>
        <v>0.002587770061728395</v>
      </c>
      <c r="H4" s="146">
        <v>2</v>
      </c>
      <c r="I4" s="147">
        <v>2</v>
      </c>
      <c r="J4" s="146"/>
      <c r="K4" s="146"/>
      <c r="L4" s="147"/>
      <c r="M4" s="146"/>
      <c r="N4" s="148"/>
      <c r="O4" s="148"/>
      <c r="P4" s="148" t="s">
        <v>155</v>
      </c>
      <c r="Q4" s="149" t="s">
        <v>58</v>
      </c>
      <c r="R4" s="149">
        <v>1982</v>
      </c>
      <c r="S4" s="136" t="str">
        <f aca="true" t="shared" si="4" ref="S4:S60">IF(Q4="M",AY4,AZ4)</f>
        <v>M20</v>
      </c>
      <c r="T4" s="150" t="s">
        <v>83</v>
      </c>
      <c r="U4" s="151">
        <v>0.015925925925925927</v>
      </c>
      <c r="V4" s="152">
        <v>6</v>
      </c>
      <c r="W4" s="153">
        <f aca="true" t="shared" si="5" ref="W4:W34">U4/V4</f>
        <v>0.002654320987654321</v>
      </c>
      <c r="X4" s="154">
        <v>0.015127314814814816</v>
      </c>
      <c r="Y4" s="152">
        <v>6</v>
      </c>
      <c r="Z4" s="153">
        <f aca="true" t="shared" si="6" ref="Z4:Z36">X4/Y4</f>
        <v>0.0025212191358024694</v>
      </c>
      <c r="AA4" s="155"/>
      <c r="AB4" s="152"/>
      <c r="AC4" s="153" t="e">
        <f aca="true" t="shared" si="7" ref="AC4:AC65">AA4/AB4</f>
        <v>#DIV/0!</v>
      </c>
      <c r="AD4" s="156"/>
      <c r="AE4" s="152"/>
      <c r="AF4" s="153" t="e">
        <f aca="true" t="shared" si="8" ref="AF4:AF23">AD4/AE4</f>
        <v>#DIV/0!</v>
      </c>
      <c r="AG4" s="155"/>
      <c r="AH4" s="152"/>
      <c r="AI4" s="153" t="e">
        <f aca="true" t="shared" si="9" ref="AI4:AI23">AG4/AH4</f>
        <v>#DIV/0!</v>
      </c>
      <c r="AJ4" s="120"/>
      <c r="AK4" s="152"/>
      <c r="AL4" s="157" t="e">
        <f aca="true" t="shared" si="10" ref="AL4:AL23">AJ4/AK4</f>
        <v>#DIV/0!</v>
      </c>
      <c r="AM4" s="154"/>
      <c r="AN4" s="158"/>
      <c r="AO4" s="153" t="e">
        <f aca="true" t="shared" si="11" ref="AO4:AO23">AM4/AN4</f>
        <v>#DIV/0!</v>
      </c>
      <c r="AP4" s="123"/>
      <c r="AQ4" s="160"/>
      <c r="AR4" s="157" t="e">
        <f aca="true" t="shared" si="12" ref="AR4:AR23">AP4/AQ4</f>
        <v>#DIV/0!</v>
      </c>
      <c r="AS4" s="218">
        <v>1</v>
      </c>
      <c r="AT4" s="174"/>
      <c r="AU4" s="175"/>
      <c r="AV4" s="174"/>
      <c r="AW4" s="176"/>
      <c r="AX4" s="223">
        <f aca="true" t="shared" si="13" ref="AX4:AX60">$AX$2-R4</f>
        <v>27</v>
      </c>
      <c r="AY4" s="223" t="str">
        <f aca="true" t="shared" si="14" ref="AY4:AY60">IF(AND(Q4="M",AX4&lt;=19),"M16",IF(AND(Q4="M",AX4&lt;=29),"M20",IF(AND(Q4="M",AX4&lt;=39),"M30",IF(AND(Q4="M",AX4&lt;=49),"M40",IF(AND(Q4="M",AX4&lt;=59),"M50",IF(AND(Q4="M",AX4&lt;=69),"M60",IF(AND(Q4="M",AX4&lt;=99),"M70")))))))</f>
        <v>M20</v>
      </c>
      <c r="AZ4" s="223" t="b">
        <f aca="true" t="shared" si="15" ref="AZ4:AZ60">IF(AND(Q4="K",AX4&lt;=35),"K16",IF(AND(Q4="K",AX4&lt;=49),"K36",IF(AND(Q4="K",AX4&lt;=99),"K50")))</f>
        <v>0</v>
      </c>
    </row>
    <row r="5" spans="1:52" ht="11.25" customHeight="1">
      <c r="A5" s="162">
        <f>A4+1</f>
        <v>2</v>
      </c>
      <c r="B5" s="163">
        <v>33</v>
      </c>
      <c r="C5" s="164" t="s">
        <v>106</v>
      </c>
      <c r="D5" s="96">
        <f t="shared" si="0"/>
        <v>0.0341087962962963</v>
      </c>
      <c r="E5" s="97">
        <f t="shared" si="1"/>
        <v>8.101851851852193E-05</v>
      </c>
      <c r="F5" s="98">
        <f t="shared" si="2"/>
        <v>12</v>
      </c>
      <c r="G5" s="99">
        <f t="shared" si="3"/>
        <v>0.002842399691358025</v>
      </c>
      <c r="H5" s="164">
        <v>1</v>
      </c>
      <c r="I5" s="165">
        <v>8</v>
      </c>
      <c r="J5" s="164"/>
      <c r="K5" s="164"/>
      <c r="L5" s="165"/>
      <c r="M5" s="164"/>
      <c r="N5" s="166"/>
      <c r="O5" s="166"/>
      <c r="P5" s="166" t="s">
        <v>154</v>
      </c>
      <c r="Q5" s="167" t="s">
        <v>58</v>
      </c>
      <c r="R5" s="167">
        <v>1992</v>
      </c>
      <c r="S5" s="168" t="str">
        <f t="shared" si="4"/>
        <v>M16</v>
      </c>
      <c r="T5" s="169" t="s">
        <v>69</v>
      </c>
      <c r="U5" s="151">
        <v>0.01568287037037037</v>
      </c>
      <c r="V5" s="170">
        <v>6</v>
      </c>
      <c r="W5" s="157">
        <f t="shared" si="5"/>
        <v>0.002613811728395062</v>
      </c>
      <c r="X5" s="154">
        <v>0.018425925925925925</v>
      </c>
      <c r="Y5" s="170">
        <v>6</v>
      </c>
      <c r="Z5" s="157">
        <f t="shared" si="6"/>
        <v>0.0030709876543209874</v>
      </c>
      <c r="AA5" s="119"/>
      <c r="AB5" s="170"/>
      <c r="AC5" s="157" t="e">
        <f t="shared" si="7"/>
        <v>#DIV/0!</v>
      </c>
      <c r="AD5" s="171"/>
      <c r="AE5" s="170"/>
      <c r="AF5" s="157" t="e">
        <f t="shared" si="8"/>
        <v>#DIV/0!</v>
      </c>
      <c r="AG5" s="119"/>
      <c r="AH5" s="170"/>
      <c r="AI5" s="157" t="e">
        <f t="shared" si="9"/>
        <v>#DIV/0!</v>
      </c>
      <c r="AJ5" s="124"/>
      <c r="AK5" s="170"/>
      <c r="AL5" s="157" t="e">
        <f t="shared" si="10"/>
        <v>#DIV/0!</v>
      </c>
      <c r="AM5" s="154"/>
      <c r="AN5" s="172"/>
      <c r="AO5" s="157" t="e">
        <f t="shared" si="11"/>
        <v>#DIV/0!</v>
      </c>
      <c r="AP5" s="179"/>
      <c r="AQ5" s="173"/>
      <c r="AR5" s="157" t="e">
        <f t="shared" si="12"/>
        <v>#DIV/0!</v>
      </c>
      <c r="AS5" s="218">
        <v>1</v>
      </c>
      <c r="AT5" s="161"/>
      <c r="AU5" s="161"/>
      <c r="AV5" s="161"/>
      <c r="AW5" s="161"/>
      <c r="AX5" s="229">
        <f t="shared" si="13"/>
        <v>17</v>
      </c>
      <c r="AY5" s="223" t="str">
        <f t="shared" si="14"/>
        <v>M16</v>
      </c>
      <c r="AZ5" s="223" t="b">
        <f t="shared" si="15"/>
        <v>0</v>
      </c>
    </row>
    <row r="6" spans="1:52" ht="11.25" customHeight="1">
      <c r="A6" s="162">
        <f>A5+1</f>
        <v>3</v>
      </c>
      <c r="B6" s="178">
        <v>34</v>
      </c>
      <c r="C6" s="134" t="s">
        <v>107</v>
      </c>
      <c r="D6" s="96">
        <f t="shared" si="0"/>
        <v>0.03418981481481482</v>
      </c>
      <c r="E6" s="97">
        <f t="shared" si="1"/>
        <v>0.00030092592592591977</v>
      </c>
      <c r="F6" s="98">
        <f t="shared" si="2"/>
        <v>12</v>
      </c>
      <c r="G6" s="99">
        <f t="shared" si="3"/>
        <v>0.0028491512345679014</v>
      </c>
      <c r="H6" s="164">
        <v>4</v>
      </c>
      <c r="I6" s="133">
        <v>3</v>
      </c>
      <c r="J6" s="134"/>
      <c r="K6" s="134"/>
      <c r="L6" s="133"/>
      <c r="M6" s="134"/>
      <c r="N6" s="135"/>
      <c r="O6" s="135"/>
      <c r="P6" s="166" t="s">
        <v>145</v>
      </c>
      <c r="Q6" s="167" t="s">
        <v>58</v>
      </c>
      <c r="R6" s="136">
        <v>1993</v>
      </c>
      <c r="S6" s="137" t="str">
        <f t="shared" si="4"/>
        <v>M16</v>
      </c>
      <c r="T6" s="138" t="s">
        <v>69</v>
      </c>
      <c r="U6" s="151">
        <v>0.0175</v>
      </c>
      <c r="V6" s="170">
        <v>6</v>
      </c>
      <c r="W6" s="157">
        <f t="shared" si="5"/>
        <v>0.002916666666666667</v>
      </c>
      <c r="X6" s="154">
        <v>0.016689814814814817</v>
      </c>
      <c r="Y6" s="170">
        <v>6</v>
      </c>
      <c r="Z6" s="157">
        <f t="shared" si="6"/>
        <v>0.002781635802469136</v>
      </c>
      <c r="AA6" s="119"/>
      <c r="AB6" s="170"/>
      <c r="AC6" s="157" t="e">
        <f t="shared" si="7"/>
        <v>#DIV/0!</v>
      </c>
      <c r="AD6" s="171"/>
      <c r="AE6" s="170"/>
      <c r="AF6" s="157" t="e">
        <f t="shared" si="8"/>
        <v>#DIV/0!</v>
      </c>
      <c r="AG6" s="119"/>
      <c r="AH6" s="170"/>
      <c r="AI6" s="157" t="e">
        <f t="shared" si="9"/>
        <v>#DIV/0!</v>
      </c>
      <c r="AJ6" s="120"/>
      <c r="AK6" s="170"/>
      <c r="AL6" s="157" t="e">
        <f t="shared" si="10"/>
        <v>#DIV/0!</v>
      </c>
      <c r="AM6" s="154"/>
      <c r="AN6" s="172"/>
      <c r="AO6" s="157" t="e">
        <f t="shared" si="11"/>
        <v>#DIV/0!</v>
      </c>
      <c r="AP6" s="120"/>
      <c r="AQ6" s="173"/>
      <c r="AR6" s="157" t="e">
        <f t="shared" si="12"/>
        <v>#DIV/0!</v>
      </c>
      <c r="AS6" s="218">
        <v>1</v>
      </c>
      <c r="AT6" s="219"/>
      <c r="AU6" s="219"/>
      <c r="AX6" s="237">
        <f t="shared" si="13"/>
        <v>16</v>
      </c>
      <c r="AY6" s="238" t="str">
        <f t="shared" si="14"/>
        <v>M16</v>
      </c>
      <c r="AZ6" s="223" t="b">
        <f t="shared" si="15"/>
        <v>0</v>
      </c>
    </row>
    <row r="7" spans="1:52" ht="11.25" customHeight="1">
      <c r="A7" s="162">
        <f aca="true" t="shared" si="16" ref="A7:A66">A6+1</f>
        <v>4</v>
      </c>
      <c r="B7" s="178">
        <v>32</v>
      </c>
      <c r="C7" s="134" t="s">
        <v>65</v>
      </c>
      <c r="D7" s="96">
        <f t="shared" si="0"/>
        <v>0.03449074074074074</v>
      </c>
      <c r="E7" s="97">
        <f t="shared" si="1"/>
        <v>0.0006365740740740811</v>
      </c>
      <c r="F7" s="98">
        <f t="shared" si="2"/>
        <v>12</v>
      </c>
      <c r="G7" s="99">
        <f t="shared" si="3"/>
        <v>0.002874228395061728</v>
      </c>
      <c r="H7" s="164">
        <v>5</v>
      </c>
      <c r="I7" s="133">
        <v>4</v>
      </c>
      <c r="J7" s="243"/>
      <c r="K7" s="134"/>
      <c r="L7" s="133"/>
      <c r="M7" s="134"/>
      <c r="N7" s="135"/>
      <c r="O7" s="135"/>
      <c r="P7" s="166" t="s">
        <v>145</v>
      </c>
      <c r="Q7" s="167" t="s">
        <v>58</v>
      </c>
      <c r="R7" s="136">
        <v>1965</v>
      </c>
      <c r="S7" s="245" t="str">
        <f t="shared" si="4"/>
        <v>M40</v>
      </c>
      <c r="T7" s="138" t="s">
        <v>69</v>
      </c>
      <c r="U7" s="151">
        <v>0.01765046296296296</v>
      </c>
      <c r="V7" s="170">
        <v>6</v>
      </c>
      <c r="W7" s="157">
        <f t="shared" si="5"/>
        <v>0.0029417438271604934</v>
      </c>
      <c r="X7" s="154">
        <v>0.016840277777777777</v>
      </c>
      <c r="Y7" s="170">
        <v>6</v>
      </c>
      <c r="Z7" s="157">
        <f t="shared" si="6"/>
        <v>0.0028067129629629627</v>
      </c>
      <c r="AA7" s="119"/>
      <c r="AB7" s="170"/>
      <c r="AC7" s="157" t="e">
        <f t="shared" si="7"/>
        <v>#DIV/0!</v>
      </c>
      <c r="AD7" s="171"/>
      <c r="AE7" s="170"/>
      <c r="AF7" s="157" t="e">
        <f t="shared" si="8"/>
        <v>#DIV/0!</v>
      </c>
      <c r="AG7" s="119"/>
      <c r="AH7" s="170"/>
      <c r="AI7" s="157" t="e">
        <f t="shared" si="9"/>
        <v>#DIV/0!</v>
      </c>
      <c r="AJ7" s="120"/>
      <c r="AK7" s="170"/>
      <c r="AL7" s="157" t="e">
        <f t="shared" si="10"/>
        <v>#DIV/0!</v>
      </c>
      <c r="AM7" s="154"/>
      <c r="AN7" s="172"/>
      <c r="AO7" s="157" t="e">
        <f t="shared" si="11"/>
        <v>#DIV/0!</v>
      </c>
      <c r="AP7" s="120"/>
      <c r="AQ7" s="173"/>
      <c r="AR7" s="157" t="e">
        <f t="shared" si="12"/>
        <v>#DIV/0!</v>
      </c>
      <c r="AS7" s="218">
        <v>1</v>
      </c>
      <c r="AT7" s="219"/>
      <c r="AU7" s="219"/>
      <c r="AX7" s="223">
        <f t="shared" si="13"/>
        <v>44</v>
      </c>
      <c r="AY7" s="223" t="str">
        <f t="shared" si="14"/>
        <v>M40</v>
      </c>
      <c r="AZ7" s="223" t="b">
        <f t="shared" si="15"/>
        <v>0</v>
      </c>
    </row>
    <row r="8" spans="1:52" ht="11.25" customHeight="1">
      <c r="A8" s="162">
        <f t="shared" si="16"/>
        <v>5</v>
      </c>
      <c r="B8" s="178">
        <v>30</v>
      </c>
      <c r="C8" s="134" t="s">
        <v>67</v>
      </c>
      <c r="D8" s="96">
        <f t="shared" si="0"/>
        <v>0.03512731481481482</v>
      </c>
      <c r="E8" s="97">
        <f t="shared" si="1"/>
        <v>0.0025694444444444436</v>
      </c>
      <c r="F8" s="98">
        <f t="shared" si="2"/>
        <v>12</v>
      </c>
      <c r="G8" s="99">
        <f t="shared" si="3"/>
        <v>0.0029272762345679015</v>
      </c>
      <c r="H8" s="164">
        <v>6</v>
      </c>
      <c r="I8" s="133">
        <v>6</v>
      </c>
      <c r="J8" s="134"/>
      <c r="K8" s="134"/>
      <c r="L8" s="133"/>
      <c r="M8" s="134"/>
      <c r="N8" s="135"/>
      <c r="O8" s="135"/>
      <c r="P8" s="166" t="s">
        <v>145</v>
      </c>
      <c r="Q8" s="167" t="s">
        <v>72</v>
      </c>
      <c r="R8" s="136">
        <v>1983</v>
      </c>
      <c r="S8" s="137" t="str">
        <f t="shared" si="4"/>
        <v>K16</v>
      </c>
      <c r="T8" s="138" t="s">
        <v>69</v>
      </c>
      <c r="U8" s="151">
        <v>0.017858796296296296</v>
      </c>
      <c r="V8" s="170">
        <v>6</v>
      </c>
      <c r="W8" s="157">
        <f t="shared" si="5"/>
        <v>0.002976466049382716</v>
      </c>
      <c r="X8" s="154">
        <v>0.01726851851851852</v>
      </c>
      <c r="Y8" s="170">
        <v>6</v>
      </c>
      <c r="Z8" s="157">
        <f t="shared" si="6"/>
        <v>0.0028780864197530866</v>
      </c>
      <c r="AA8" s="119"/>
      <c r="AB8" s="170"/>
      <c r="AC8" s="157" t="e">
        <f t="shared" si="7"/>
        <v>#DIV/0!</v>
      </c>
      <c r="AD8" s="171"/>
      <c r="AE8" s="170"/>
      <c r="AF8" s="157" t="e">
        <f t="shared" si="8"/>
        <v>#DIV/0!</v>
      </c>
      <c r="AG8" s="119"/>
      <c r="AH8" s="170"/>
      <c r="AI8" s="157" t="e">
        <f t="shared" si="9"/>
        <v>#DIV/0!</v>
      </c>
      <c r="AJ8" s="120"/>
      <c r="AK8" s="170"/>
      <c r="AL8" s="157" t="e">
        <f t="shared" si="10"/>
        <v>#DIV/0!</v>
      </c>
      <c r="AM8" s="154"/>
      <c r="AN8" s="172"/>
      <c r="AO8" s="157" t="e">
        <f t="shared" si="11"/>
        <v>#DIV/0!</v>
      </c>
      <c r="AP8" s="123"/>
      <c r="AQ8" s="173"/>
      <c r="AR8" s="157" t="e">
        <f t="shared" si="12"/>
        <v>#DIV/0!</v>
      </c>
      <c r="AS8" s="218">
        <v>1</v>
      </c>
      <c r="AT8" s="219"/>
      <c r="AU8" s="219"/>
      <c r="AX8" s="223">
        <f t="shared" si="13"/>
        <v>26</v>
      </c>
      <c r="AY8" s="223" t="b">
        <f t="shared" si="14"/>
        <v>0</v>
      </c>
      <c r="AZ8" s="223" t="str">
        <f t="shared" si="15"/>
        <v>K16</v>
      </c>
    </row>
    <row r="9" spans="1:52" ht="11.25" customHeight="1">
      <c r="A9" s="162">
        <f t="shared" si="16"/>
        <v>6</v>
      </c>
      <c r="B9" s="178">
        <v>31</v>
      </c>
      <c r="C9" s="134" t="s">
        <v>66</v>
      </c>
      <c r="D9" s="96">
        <f t="shared" si="0"/>
        <v>0.03769675925925926</v>
      </c>
      <c r="E9" s="97">
        <f t="shared" si="1"/>
        <v>0.0017939814814814797</v>
      </c>
      <c r="F9" s="98">
        <f t="shared" si="2"/>
        <v>12</v>
      </c>
      <c r="G9" s="99">
        <f t="shared" si="3"/>
        <v>0.003141396604938272</v>
      </c>
      <c r="H9" s="164">
        <v>9</v>
      </c>
      <c r="I9" s="133">
        <v>9</v>
      </c>
      <c r="J9" s="134"/>
      <c r="K9" s="134"/>
      <c r="L9" s="133"/>
      <c r="M9" s="134"/>
      <c r="N9" s="135"/>
      <c r="O9" s="135"/>
      <c r="P9" s="166" t="s">
        <v>145</v>
      </c>
      <c r="Q9" s="167" t="s">
        <v>58</v>
      </c>
      <c r="R9" s="136">
        <v>1970</v>
      </c>
      <c r="S9" s="137" t="str">
        <f t="shared" si="4"/>
        <v>M30</v>
      </c>
      <c r="T9" s="138" t="s">
        <v>69</v>
      </c>
      <c r="U9" s="151">
        <v>0.019039351851851852</v>
      </c>
      <c r="V9" s="170">
        <v>6</v>
      </c>
      <c r="W9" s="157">
        <f t="shared" si="5"/>
        <v>0.0031732253086419753</v>
      </c>
      <c r="X9" s="154">
        <v>0.018657407407407407</v>
      </c>
      <c r="Y9" s="170">
        <v>6</v>
      </c>
      <c r="Z9" s="157">
        <f t="shared" si="6"/>
        <v>0.003109567901234568</v>
      </c>
      <c r="AA9" s="119"/>
      <c r="AB9" s="170"/>
      <c r="AC9" s="157" t="e">
        <f t="shared" si="7"/>
        <v>#DIV/0!</v>
      </c>
      <c r="AD9" s="171"/>
      <c r="AE9" s="170"/>
      <c r="AF9" s="157" t="e">
        <f t="shared" si="8"/>
        <v>#DIV/0!</v>
      </c>
      <c r="AG9" s="119"/>
      <c r="AH9" s="170"/>
      <c r="AI9" s="157" t="e">
        <f t="shared" si="9"/>
        <v>#DIV/0!</v>
      </c>
      <c r="AJ9" s="120"/>
      <c r="AK9" s="170"/>
      <c r="AL9" s="157" t="e">
        <f t="shared" si="10"/>
        <v>#DIV/0!</v>
      </c>
      <c r="AM9" s="154"/>
      <c r="AN9" s="172"/>
      <c r="AO9" s="157" t="e">
        <f t="shared" si="11"/>
        <v>#DIV/0!</v>
      </c>
      <c r="AP9" s="179"/>
      <c r="AQ9" s="173"/>
      <c r="AR9" s="157" t="e">
        <f t="shared" si="12"/>
        <v>#DIV/0!</v>
      </c>
      <c r="AS9" s="218">
        <v>1</v>
      </c>
      <c r="AT9" s="180"/>
      <c r="AU9" s="181"/>
      <c r="AV9" s="180"/>
      <c r="AW9" s="182"/>
      <c r="AX9" s="223">
        <f t="shared" si="13"/>
        <v>39</v>
      </c>
      <c r="AY9" s="223" t="str">
        <f t="shared" si="14"/>
        <v>M30</v>
      </c>
      <c r="AZ9" s="223" t="b">
        <f t="shared" si="15"/>
        <v>0</v>
      </c>
    </row>
    <row r="10" spans="1:52" ht="11.25" customHeight="1">
      <c r="A10" s="162">
        <f t="shared" si="16"/>
        <v>7</v>
      </c>
      <c r="B10" s="178">
        <v>29</v>
      </c>
      <c r="C10" s="134" t="s">
        <v>104</v>
      </c>
      <c r="D10" s="96">
        <f t="shared" si="0"/>
        <v>0.03949074074074074</v>
      </c>
      <c r="E10" s="97">
        <f t="shared" si="1"/>
        <v>0.001331018518518516</v>
      </c>
      <c r="F10" s="98">
        <f t="shared" si="2"/>
        <v>12</v>
      </c>
      <c r="G10" s="99">
        <f t="shared" si="3"/>
        <v>0.0032908950617283952</v>
      </c>
      <c r="H10" s="164">
        <v>11</v>
      </c>
      <c r="I10" s="133">
        <v>10</v>
      </c>
      <c r="J10" s="134"/>
      <c r="K10" s="134"/>
      <c r="L10" s="133"/>
      <c r="M10" s="134"/>
      <c r="N10" s="135"/>
      <c r="O10" s="135"/>
      <c r="P10" s="166" t="s">
        <v>145</v>
      </c>
      <c r="Q10" s="167" t="s">
        <v>58</v>
      </c>
      <c r="R10" s="136">
        <v>1981</v>
      </c>
      <c r="S10" s="137" t="str">
        <f t="shared" si="4"/>
        <v>M20</v>
      </c>
      <c r="T10" s="138" t="s">
        <v>71</v>
      </c>
      <c r="U10" s="151">
        <v>0.020694444444444446</v>
      </c>
      <c r="V10" s="170">
        <v>6</v>
      </c>
      <c r="W10" s="157">
        <f t="shared" si="5"/>
        <v>0.0034490740740740745</v>
      </c>
      <c r="X10" s="154">
        <v>0.018796296296296297</v>
      </c>
      <c r="Y10" s="170">
        <v>6</v>
      </c>
      <c r="Z10" s="157">
        <f t="shared" si="6"/>
        <v>0.003132716049382716</v>
      </c>
      <c r="AA10" s="119"/>
      <c r="AB10" s="170"/>
      <c r="AC10" s="157" t="e">
        <f t="shared" si="7"/>
        <v>#DIV/0!</v>
      </c>
      <c r="AD10" s="171"/>
      <c r="AE10" s="170"/>
      <c r="AF10" s="157" t="e">
        <f t="shared" si="8"/>
        <v>#DIV/0!</v>
      </c>
      <c r="AG10" s="119"/>
      <c r="AH10" s="170"/>
      <c r="AI10" s="157" t="e">
        <f t="shared" si="9"/>
        <v>#DIV/0!</v>
      </c>
      <c r="AJ10" s="120"/>
      <c r="AK10" s="170"/>
      <c r="AL10" s="157" t="e">
        <f t="shared" si="10"/>
        <v>#DIV/0!</v>
      </c>
      <c r="AM10" s="154"/>
      <c r="AN10" s="172"/>
      <c r="AO10" s="157" t="e">
        <f t="shared" si="11"/>
        <v>#DIV/0!</v>
      </c>
      <c r="AP10" s="120"/>
      <c r="AQ10" s="173"/>
      <c r="AR10" s="157" t="e">
        <f t="shared" si="12"/>
        <v>#DIV/0!</v>
      </c>
      <c r="AS10" s="218">
        <v>1</v>
      </c>
      <c r="AT10" s="174"/>
      <c r="AU10" s="175"/>
      <c r="AV10" s="174"/>
      <c r="AW10" s="176"/>
      <c r="AX10" s="237">
        <f t="shared" si="13"/>
        <v>28</v>
      </c>
      <c r="AY10" s="238" t="str">
        <f t="shared" si="14"/>
        <v>M20</v>
      </c>
      <c r="AZ10" s="223" t="b">
        <f t="shared" si="15"/>
        <v>0</v>
      </c>
    </row>
    <row r="11" spans="1:52" ht="11.25" customHeight="1">
      <c r="A11" s="162">
        <f>A10+1</f>
        <v>8</v>
      </c>
      <c r="B11" s="178">
        <v>40</v>
      </c>
      <c r="C11" s="134" t="s">
        <v>119</v>
      </c>
      <c r="D11" s="96">
        <f t="shared" si="0"/>
        <v>0.04082175925925926</v>
      </c>
      <c r="E11" s="97">
        <f t="shared" si="1"/>
        <v>0.00011574074074074264</v>
      </c>
      <c r="F11" s="98">
        <f t="shared" si="2"/>
        <v>12</v>
      </c>
      <c r="G11" s="99">
        <f t="shared" si="3"/>
        <v>0.0034018132716049383</v>
      </c>
      <c r="H11" s="164">
        <v>14</v>
      </c>
      <c r="I11" s="133">
        <v>11</v>
      </c>
      <c r="J11" s="134"/>
      <c r="K11" s="134"/>
      <c r="L11" s="133"/>
      <c r="M11" s="134"/>
      <c r="N11" s="135"/>
      <c r="O11" s="135"/>
      <c r="P11" s="166" t="s">
        <v>145</v>
      </c>
      <c r="Q11" s="167" t="s">
        <v>58</v>
      </c>
      <c r="R11" s="136">
        <v>1978</v>
      </c>
      <c r="S11" s="137" t="str">
        <f t="shared" si="4"/>
        <v>M30</v>
      </c>
      <c r="T11" s="138" t="s">
        <v>71</v>
      </c>
      <c r="U11" s="151">
        <v>0.021388888888888888</v>
      </c>
      <c r="V11" s="170">
        <v>6</v>
      </c>
      <c r="W11" s="157">
        <f t="shared" si="5"/>
        <v>0.0035648148148148145</v>
      </c>
      <c r="X11" s="154">
        <v>0.01943287037037037</v>
      </c>
      <c r="Y11" s="170">
        <v>6</v>
      </c>
      <c r="Z11" s="157">
        <f t="shared" si="6"/>
        <v>0.003238811728395062</v>
      </c>
      <c r="AA11" s="119"/>
      <c r="AB11" s="170"/>
      <c r="AC11" s="157" t="e">
        <f t="shared" si="7"/>
        <v>#DIV/0!</v>
      </c>
      <c r="AD11" s="171"/>
      <c r="AE11" s="170"/>
      <c r="AF11" s="157" t="e">
        <f t="shared" si="8"/>
        <v>#DIV/0!</v>
      </c>
      <c r="AG11" s="119"/>
      <c r="AH11" s="170"/>
      <c r="AI11" s="157" t="e">
        <f t="shared" si="9"/>
        <v>#DIV/0!</v>
      </c>
      <c r="AJ11" s="120"/>
      <c r="AK11" s="170"/>
      <c r="AL11" s="157" t="e">
        <f t="shared" si="10"/>
        <v>#DIV/0!</v>
      </c>
      <c r="AM11" s="154"/>
      <c r="AN11" s="172"/>
      <c r="AO11" s="157" t="e">
        <f t="shared" si="11"/>
        <v>#DIV/0!</v>
      </c>
      <c r="AP11" s="120"/>
      <c r="AQ11" s="173"/>
      <c r="AR11" s="157" t="e">
        <f t="shared" si="12"/>
        <v>#DIV/0!</v>
      </c>
      <c r="AS11" s="218">
        <v>1</v>
      </c>
      <c r="AT11" s="180"/>
      <c r="AU11" s="181"/>
      <c r="AV11" s="180"/>
      <c r="AW11" s="182"/>
      <c r="AX11" s="237">
        <f t="shared" si="13"/>
        <v>31</v>
      </c>
      <c r="AY11" s="238" t="str">
        <f t="shared" si="14"/>
        <v>M30</v>
      </c>
      <c r="AZ11" s="223" t="b">
        <f t="shared" si="15"/>
        <v>0</v>
      </c>
    </row>
    <row r="12" spans="1:52" ht="11.25" customHeight="1">
      <c r="A12" s="162">
        <f t="shared" si="16"/>
        <v>9</v>
      </c>
      <c r="B12" s="178">
        <v>23</v>
      </c>
      <c r="C12" s="134" t="s">
        <v>122</v>
      </c>
      <c r="D12" s="96">
        <f t="shared" si="0"/>
        <v>0.0409375</v>
      </c>
      <c r="E12" s="97">
        <f t="shared" si="1"/>
        <v>0.000613425925925927</v>
      </c>
      <c r="F12" s="98">
        <f t="shared" si="2"/>
        <v>12</v>
      </c>
      <c r="G12" s="99">
        <f t="shared" si="3"/>
        <v>0.0034114583333333336</v>
      </c>
      <c r="H12" s="164">
        <v>12</v>
      </c>
      <c r="I12" s="133">
        <v>13</v>
      </c>
      <c r="J12" s="134"/>
      <c r="K12" s="134"/>
      <c r="L12" s="133"/>
      <c r="M12" s="134"/>
      <c r="N12" s="135"/>
      <c r="O12" s="135"/>
      <c r="P12" s="166" t="s">
        <v>145</v>
      </c>
      <c r="Q12" s="167" t="s">
        <v>58</v>
      </c>
      <c r="R12" s="136">
        <v>1977</v>
      </c>
      <c r="S12" s="137" t="str">
        <f t="shared" si="4"/>
        <v>M30</v>
      </c>
      <c r="T12" s="241" t="s">
        <v>98</v>
      </c>
      <c r="U12" s="151">
        <v>0.02082175925925926</v>
      </c>
      <c r="V12" s="170">
        <v>6</v>
      </c>
      <c r="W12" s="157">
        <f t="shared" si="5"/>
        <v>0.003470293209876543</v>
      </c>
      <c r="X12" s="154">
        <v>0.02011574074074074</v>
      </c>
      <c r="Y12" s="170">
        <v>6</v>
      </c>
      <c r="Z12" s="157">
        <f t="shared" si="6"/>
        <v>0.0033526234567901234</v>
      </c>
      <c r="AA12" s="119"/>
      <c r="AB12" s="170"/>
      <c r="AC12" s="157" t="e">
        <f t="shared" si="7"/>
        <v>#DIV/0!</v>
      </c>
      <c r="AD12" s="171"/>
      <c r="AE12" s="170"/>
      <c r="AF12" s="157" t="e">
        <f t="shared" si="8"/>
        <v>#DIV/0!</v>
      </c>
      <c r="AG12" s="119"/>
      <c r="AH12" s="170"/>
      <c r="AI12" s="157" t="e">
        <f t="shared" si="9"/>
        <v>#DIV/0!</v>
      </c>
      <c r="AJ12" s="120"/>
      <c r="AK12" s="170"/>
      <c r="AL12" s="157" t="e">
        <f t="shared" si="10"/>
        <v>#DIV/0!</v>
      </c>
      <c r="AM12" s="154"/>
      <c r="AN12" s="172"/>
      <c r="AO12" s="157" t="e">
        <f t="shared" si="11"/>
        <v>#DIV/0!</v>
      </c>
      <c r="AP12" s="121"/>
      <c r="AQ12" s="173"/>
      <c r="AR12" s="157" t="e">
        <f t="shared" si="12"/>
        <v>#DIV/0!</v>
      </c>
      <c r="AS12" s="218">
        <v>1</v>
      </c>
      <c r="AT12" s="174"/>
      <c r="AU12" s="175"/>
      <c r="AV12" s="174"/>
      <c r="AW12" s="176"/>
      <c r="AX12" s="237">
        <f t="shared" si="13"/>
        <v>32</v>
      </c>
      <c r="AY12" s="238" t="str">
        <f t="shared" si="14"/>
        <v>M30</v>
      </c>
      <c r="AZ12" s="223" t="b">
        <f t="shared" si="15"/>
        <v>0</v>
      </c>
    </row>
    <row r="13" spans="1:52" ht="11.25" customHeight="1">
      <c r="A13" s="162">
        <f t="shared" si="16"/>
        <v>10</v>
      </c>
      <c r="B13" s="178">
        <v>35</v>
      </c>
      <c r="C13" s="134" t="s">
        <v>108</v>
      </c>
      <c r="D13" s="96">
        <f t="shared" si="0"/>
        <v>0.04155092592592593</v>
      </c>
      <c r="E13" s="97">
        <f t="shared" si="1"/>
        <v>0.0013425925925925897</v>
      </c>
      <c r="F13" s="98">
        <f t="shared" si="2"/>
        <v>12</v>
      </c>
      <c r="G13" s="99">
        <f t="shared" si="3"/>
        <v>0.0034625771604938275</v>
      </c>
      <c r="H13" s="164">
        <v>13</v>
      </c>
      <c r="I13" s="133">
        <v>14</v>
      </c>
      <c r="J13" s="134"/>
      <c r="K13" s="134"/>
      <c r="L13" s="133"/>
      <c r="M13" s="134"/>
      <c r="N13" s="135"/>
      <c r="O13" s="135"/>
      <c r="P13" s="166" t="s">
        <v>145</v>
      </c>
      <c r="Q13" s="167" t="s">
        <v>58</v>
      </c>
      <c r="R13" s="136">
        <v>1958</v>
      </c>
      <c r="S13" s="137" t="str">
        <f t="shared" si="4"/>
        <v>M50</v>
      </c>
      <c r="T13" s="138" t="s">
        <v>69</v>
      </c>
      <c r="U13" s="151">
        <v>0.0212962962962963</v>
      </c>
      <c r="V13" s="170">
        <v>6</v>
      </c>
      <c r="W13" s="157">
        <f t="shared" si="5"/>
        <v>0.003549382716049383</v>
      </c>
      <c r="X13" s="154">
        <v>0.02025462962962963</v>
      </c>
      <c r="Y13" s="170">
        <v>6</v>
      </c>
      <c r="Z13" s="157">
        <f t="shared" si="6"/>
        <v>0.0033757716049382714</v>
      </c>
      <c r="AA13" s="119"/>
      <c r="AB13" s="170"/>
      <c r="AC13" s="157" t="e">
        <f t="shared" si="7"/>
        <v>#DIV/0!</v>
      </c>
      <c r="AD13" s="171"/>
      <c r="AE13" s="170"/>
      <c r="AF13" s="157" t="e">
        <f t="shared" si="8"/>
        <v>#DIV/0!</v>
      </c>
      <c r="AG13" s="119"/>
      <c r="AH13" s="170"/>
      <c r="AI13" s="157" t="e">
        <f t="shared" si="9"/>
        <v>#DIV/0!</v>
      </c>
      <c r="AJ13" s="120"/>
      <c r="AK13" s="170"/>
      <c r="AL13" s="157" t="e">
        <f t="shared" si="10"/>
        <v>#DIV/0!</v>
      </c>
      <c r="AM13" s="154"/>
      <c r="AN13" s="172"/>
      <c r="AO13" s="157" t="e">
        <f t="shared" si="11"/>
        <v>#DIV/0!</v>
      </c>
      <c r="AP13" s="121"/>
      <c r="AQ13" s="173"/>
      <c r="AR13" s="157" t="e">
        <f t="shared" si="12"/>
        <v>#DIV/0!</v>
      </c>
      <c r="AS13" s="218">
        <v>1</v>
      </c>
      <c r="AT13" s="219"/>
      <c r="AU13" s="219"/>
      <c r="AX13" s="237">
        <f t="shared" si="13"/>
        <v>51</v>
      </c>
      <c r="AY13" s="238" t="str">
        <f t="shared" si="14"/>
        <v>M50</v>
      </c>
      <c r="AZ13" s="223" t="b">
        <f t="shared" si="15"/>
        <v>0</v>
      </c>
    </row>
    <row r="14" spans="1:52" ht="11.25" customHeight="1">
      <c r="A14" s="162">
        <f t="shared" si="16"/>
        <v>11</v>
      </c>
      <c r="B14" s="178">
        <v>2</v>
      </c>
      <c r="C14" s="134" t="s">
        <v>73</v>
      </c>
      <c r="D14" s="96">
        <f t="shared" si="0"/>
        <v>0.04289351851851852</v>
      </c>
      <c r="E14" s="97">
        <f t="shared" si="1"/>
      </c>
      <c r="F14" s="98">
        <f t="shared" si="2"/>
        <v>12</v>
      </c>
      <c r="G14" s="99">
        <f t="shared" si="3"/>
        <v>0.00357445987654321</v>
      </c>
      <c r="H14" s="164">
        <v>15</v>
      </c>
      <c r="I14" s="133">
        <v>16</v>
      </c>
      <c r="J14" s="134"/>
      <c r="K14" s="134"/>
      <c r="L14" s="133"/>
      <c r="M14" s="134"/>
      <c r="N14" s="135"/>
      <c r="O14" s="135"/>
      <c r="P14" s="166" t="s">
        <v>145</v>
      </c>
      <c r="Q14" s="167" t="s">
        <v>58</v>
      </c>
      <c r="R14" s="136">
        <v>1949</v>
      </c>
      <c r="S14" s="137" t="str">
        <f t="shared" si="4"/>
        <v>M60</v>
      </c>
      <c r="T14" s="138" t="s">
        <v>69</v>
      </c>
      <c r="U14" s="151">
        <v>0.02210648148148148</v>
      </c>
      <c r="V14" s="170">
        <v>6</v>
      </c>
      <c r="W14" s="157">
        <f t="shared" si="5"/>
        <v>0.0036844135802469135</v>
      </c>
      <c r="X14" s="154">
        <v>0.020787037037037038</v>
      </c>
      <c r="Y14" s="170">
        <v>6</v>
      </c>
      <c r="Z14" s="157">
        <f t="shared" si="6"/>
        <v>0.003464506172839506</v>
      </c>
      <c r="AA14" s="119"/>
      <c r="AB14" s="170"/>
      <c r="AC14" s="157" t="e">
        <f t="shared" si="7"/>
        <v>#DIV/0!</v>
      </c>
      <c r="AD14" s="171"/>
      <c r="AE14" s="170"/>
      <c r="AF14" s="157" t="e">
        <f t="shared" si="8"/>
        <v>#DIV/0!</v>
      </c>
      <c r="AG14" s="119"/>
      <c r="AH14" s="170"/>
      <c r="AI14" s="157" t="e">
        <f t="shared" si="9"/>
        <v>#DIV/0!</v>
      </c>
      <c r="AJ14" s="121"/>
      <c r="AK14" s="170"/>
      <c r="AL14" s="157" t="e">
        <f t="shared" si="10"/>
        <v>#DIV/0!</v>
      </c>
      <c r="AM14" s="159"/>
      <c r="AN14" s="172"/>
      <c r="AO14" s="157" t="e">
        <f t="shared" si="11"/>
        <v>#DIV/0!</v>
      </c>
      <c r="AP14" s="120"/>
      <c r="AQ14" s="173"/>
      <c r="AR14" s="157" t="e">
        <f t="shared" si="12"/>
        <v>#DIV/0!</v>
      </c>
      <c r="AS14" s="218">
        <v>1</v>
      </c>
      <c r="AT14" s="174"/>
      <c r="AU14" s="175"/>
      <c r="AV14" s="174"/>
      <c r="AW14" s="176"/>
      <c r="AX14" s="237">
        <f t="shared" si="13"/>
        <v>60</v>
      </c>
      <c r="AY14" s="238" t="str">
        <f t="shared" si="14"/>
        <v>M60</v>
      </c>
      <c r="AZ14" s="223" t="b">
        <f t="shared" si="15"/>
        <v>0</v>
      </c>
    </row>
    <row r="15" spans="1:52" ht="11.25" customHeight="1">
      <c r="A15" s="162">
        <f t="shared" si="16"/>
        <v>12</v>
      </c>
      <c r="B15" s="178">
        <v>13</v>
      </c>
      <c r="C15" s="134" t="s">
        <v>70</v>
      </c>
      <c r="D15" s="96">
        <f t="shared" si="0"/>
        <v>0.04289351851851852</v>
      </c>
      <c r="E15" s="97">
        <f t="shared" si="1"/>
        <v>0.0009490740740740675</v>
      </c>
      <c r="F15" s="98">
        <f t="shared" si="2"/>
        <v>12</v>
      </c>
      <c r="G15" s="99">
        <f t="shared" si="3"/>
        <v>0.00357445987654321</v>
      </c>
      <c r="H15" s="164">
        <v>16</v>
      </c>
      <c r="I15" s="133">
        <v>17</v>
      </c>
      <c r="J15" s="134"/>
      <c r="K15" s="134"/>
      <c r="L15" s="133"/>
      <c r="M15" s="134"/>
      <c r="N15" s="135"/>
      <c r="O15" s="135"/>
      <c r="P15" s="166" t="s">
        <v>145</v>
      </c>
      <c r="Q15" s="167" t="s">
        <v>58</v>
      </c>
      <c r="R15" s="136">
        <v>1952</v>
      </c>
      <c r="S15" s="137" t="str">
        <f t="shared" si="4"/>
        <v>M50</v>
      </c>
      <c r="T15" s="138" t="s">
        <v>69</v>
      </c>
      <c r="U15" s="151">
        <v>0.02210648148148148</v>
      </c>
      <c r="V15" s="170">
        <v>6</v>
      </c>
      <c r="W15" s="157">
        <f t="shared" si="5"/>
        <v>0.0036844135802469135</v>
      </c>
      <c r="X15" s="154">
        <v>0.020787037037037038</v>
      </c>
      <c r="Y15" s="170">
        <v>6</v>
      </c>
      <c r="Z15" s="157">
        <f t="shared" si="6"/>
        <v>0.003464506172839506</v>
      </c>
      <c r="AA15" s="119"/>
      <c r="AB15" s="170"/>
      <c r="AC15" s="157" t="e">
        <f t="shared" si="7"/>
        <v>#DIV/0!</v>
      </c>
      <c r="AD15" s="171"/>
      <c r="AE15" s="170"/>
      <c r="AF15" s="157" t="e">
        <f t="shared" si="8"/>
        <v>#DIV/0!</v>
      </c>
      <c r="AG15" s="119"/>
      <c r="AH15" s="170"/>
      <c r="AI15" s="157" t="e">
        <f t="shared" si="9"/>
        <v>#DIV/0!</v>
      </c>
      <c r="AJ15" s="120"/>
      <c r="AK15" s="170"/>
      <c r="AL15" s="157" t="e">
        <f t="shared" si="10"/>
        <v>#DIV/0!</v>
      </c>
      <c r="AM15" s="154"/>
      <c r="AN15" s="172"/>
      <c r="AO15" s="157" t="e">
        <f t="shared" si="11"/>
        <v>#DIV/0!</v>
      </c>
      <c r="AP15" s="179"/>
      <c r="AQ15" s="173"/>
      <c r="AR15" s="157" t="e">
        <f t="shared" si="12"/>
        <v>#DIV/0!</v>
      </c>
      <c r="AS15" s="218">
        <v>1</v>
      </c>
      <c r="AT15" s="219"/>
      <c r="AU15" s="219"/>
      <c r="AX15" s="237">
        <f t="shared" si="13"/>
        <v>57</v>
      </c>
      <c r="AY15" s="238" t="str">
        <f t="shared" si="14"/>
        <v>M50</v>
      </c>
      <c r="AZ15" s="223" t="b">
        <f t="shared" si="15"/>
        <v>0</v>
      </c>
    </row>
    <row r="16" spans="1:52" ht="11.25" customHeight="1">
      <c r="A16" s="162">
        <f t="shared" si="16"/>
        <v>13</v>
      </c>
      <c r="B16" s="178">
        <v>4</v>
      </c>
      <c r="C16" s="134" t="s">
        <v>78</v>
      </c>
      <c r="D16" s="96">
        <f t="shared" si="0"/>
        <v>0.043842592592592586</v>
      </c>
      <c r="E16" s="97">
        <f t="shared" si="1"/>
        <v>0.0007407407407407501</v>
      </c>
      <c r="F16" s="98">
        <f t="shared" si="2"/>
        <v>12</v>
      </c>
      <c r="G16" s="99">
        <f t="shared" si="3"/>
        <v>0.003653549382716049</v>
      </c>
      <c r="H16" s="164">
        <v>17</v>
      </c>
      <c r="I16" s="133">
        <v>19</v>
      </c>
      <c r="J16" s="134"/>
      <c r="K16" s="134"/>
      <c r="L16" s="133"/>
      <c r="M16" s="134"/>
      <c r="N16" s="135"/>
      <c r="O16" s="135"/>
      <c r="P16" s="166" t="s">
        <v>145</v>
      </c>
      <c r="Q16" s="167" t="s">
        <v>72</v>
      </c>
      <c r="R16" s="136">
        <v>1983</v>
      </c>
      <c r="S16" s="137" t="str">
        <f t="shared" si="4"/>
        <v>K16</v>
      </c>
      <c r="T16" s="138" t="s">
        <v>79</v>
      </c>
      <c r="U16" s="151">
        <v>0.022488425925925926</v>
      </c>
      <c r="V16" s="170">
        <v>6</v>
      </c>
      <c r="W16" s="157">
        <f t="shared" si="5"/>
        <v>0.003748070987654321</v>
      </c>
      <c r="X16" s="154">
        <v>0.021354166666666664</v>
      </c>
      <c r="Y16" s="170">
        <v>6</v>
      </c>
      <c r="Z16" s="157">
        <f t="shared" si="6"/>
        <v>0.0035590277777777773</v>
      </c>
      <c r="AA16" s="119"/>
      <c r="AB16" s="170"/>
      <c r="AC16" s="157" t="e">
        <f t="shared" si="7"/>
        <v>#DIV/0!</v>
      </c>
      <c r="AD16" s="171"/>
      <c r="AE16" s="170"/>
      <c r="AF16" s="157" t="e">
        <f t="shared" si="8"/>
        <v>#DIV/0!</v>
      </c>
      <c r="AG16" s="119"/>
      <c r="AH16" s="170"/>
      <c r="AI16" s="157" t="e">
        <f t="shared" si="9"/>
        <v>#DIV/0!</v>
      </c>
      <c r="AJ16" s="120"/>
      <c r="AK16" s="170"/>
      <c r="AL16" s="157" t="e">
        <f t="shared" si="10"/>
        <v>#DIV/0!</v>
      </c>
      <c r="AM16" s="154"/>
      <c r="AN16" s="172"/>
      <c r="AO16" s="157" t="e">
        <f t="shared" si="11"/>
        <v>#DIV/0!</v>
      </c>
      <c r="AP16" s="123"/>
      <c r="AQ16" s="173"/>
      <c r="AR16" s="157" t="e">
        <f t="shared" si="12"/>
        <v>#DIV/0!</v>
      </c>
      <c r="AS16" s="218">
        <v>1</v>
      </c>
      <c r="AT16" s="185"/>
      <c r="AU16" s="186"/>
      <c r="AV16" s="185"/>
      <c r="AX16" s="237">
        <f t="shared" si="13"/>
        <v>26</v>
      </c>
      <c r="AY16" s="238" t="b">
        <f t="shared" si="14"/>
        <v>0</v>
      </c>
      <c r="AZ16" s="223" t="str">
        <f t="shared" si="15"/>
        <v>K16</v>
      </c>
    </row>
    <row r="17" spans="1:52" ht="11.25" customHeight="1">
      <c r="A17" s="162">
        <f t="shared" si="16"/>
        <v>14</v>
      </c>
      <c r="B17" s="178">
        <v>7</v>
      </c>
      <c r="C17" s="134" t="s">
        <v>84</v>
      </c>
      <c r="D17" s="96">
        <f t="shared" si="0"/>
        <v>0.044583333333333336</v>
      </c>
      <c r="E17" s="97">
        <f t="shared" si="1"/>
        <v>0.0015856481481481416</v>
      </c>
      <c r="F17" s="98">
        <f t="shared" si="2"/>
        <v>12</v>
      </c>
      <c r="G17" s="99">
        <f t="shared" si="3"/>
        <v>0.003715277777777778</v>
      </c>
      <c r="H17" s="164">
        <v>19</v>
      </c>
      <c r="I17" s="133">
        <v>18</v>
      </c>
      <c r="J17" s="134"/>
      <c r="K17" s="134"/>
      <c r="L17" s="133"/>
      <c r="M17" s="134"/>
      <c r="N17" s="135"/>
      <c r="O17" s="135"/>
      <c r="P17" s="166" t="s">
        <v>145</v>
      </c>
      <c r="Q17" s="167" t="s">
        <v>58</v>
      </c>
      <c r="R17" s="136">
        <v>1962</v>
      </c>
      <c r="S17" s="137" t="str">
        <f t="shared" si="4"/>
        <v>M40</v>
      </c>
      <c r="T17" s="138" t="s">
        <v>71</v>
      </c>
      <c r="U17" s="151">
        <v>0.023344907407407408</v>
      </c>
      <c r="V17" s="170">
        <v>6</v>
      </c>
      <c r="W17" s="157">
        <f t="shared" si="5"/>
        <v>0.003890817901234568</v>
      </c>
      <c r="X17" s="154">
        <v>0.021238425925925924</v>
      </c>
      <c r="Y17" s="170">
        <v>6</v>
      </c>
      <c r="Z17" s="157">
        <f t="shared" si="6"/>
        <v>0.0035397376543209874</v>
      </c>
      <c r="AA17" s="119"/>
      <c r="AB17" s="170"/>
      <c r="AC17" s="157" t="e">
        <f t="shared" si="7"/>
        <v>#DIV/0!</v>
      </c>
      <c r="AD17" s="171"/>
      <c r="AE17" s="170"/>
      <c r="AF17" s="157" t="e">
        <f t="shared" si="8"/>
        <v>#DIV/0!</v>
      </c>
      <c r="AG17" s="119"/>
      <c r="AH17" s="170"/>
      <c r="AI17" s="157" t="e">
        <f t="shared" si="9"/>
        <v>#DIV/0!</v>
      </c>
      <c r="AJ17" s="120"/>
      <c r="AK17" s="170"/>
      <c r="AL17" s="157" t="e">
        <f t="shared" si="10"/>
        <v>#DIV/0!</v>
      </c>
      <c r="AM17" s="159"/>
      <c r="AN17" s="172"/>
      <c r="AO17" s="157" t="e">
        <f t="shared" si="11"/>
        <v>#DIV/0!</v>
      </c>
      <c r="AP17" s="179"/>
      <c r="AQ17" s="173"/>
      <c r="AR17" s="157" t="e">
        <f t="shared" si="12"/>
        <v>#DIV/0!</v>
      </c>
      <c r="AS17" s="218">
        <v>1</v>
      </c>
      <c r="AT17" s="180"/>
      <c r="AU17" s="181"/>
      <c r="AV17" s="180"/>
      <c r="AW17" s="182"/>
      <c r="AX17" s="237">
        <f t="shared" si="13"/>
        <v>47</v>
      </c>
      <c r="AY17" s="238" t="str">
        <f t="shared" si="14"/>
        <v>M40</v>
      </c>
      <c r="AZ17" s="223" t="b">
        <f t="shared" si="15"/>
        <v>0</v>
      </c>
    </row>
    <row r="18" spans="1:52" ht="11.25" customHeight="1">
      <c r="A18" s="162">
        <f t="shared" si="16"/>
        <v>15</v>
      </c>
      <c r="B18" s="178">
        <v>1</v>
      </c>
      <c r="C18" s="134" t="s">
        <v>74</v>
      </c>
      <c r="D18" s="96">
        <f t="shared" si="0"/>
        <v>0.04616898148148148</v>
      </c>
      <c r="E18" s="97">
        <f t="shared" si="1"/>
        <v>0.00011574074074074264</v>
      </c>
      <c r="F18" s="98">
        <f t="shared" si="2"/>
        <v>12</v>
      </c>
      <c r="G18" s="99">
        <f t="shared" si="3"/>
        <v>0.00384741512345679</v>
      </c>
      <c r="H18" s="164">
        <v>22</v>
      </c>
      <c r="I18" s="133">
        <v>21</v>
      </c>
      <c r="J18" s="134"/>
      <c r="K18" s="134"/>
      <c r="L18" s="133"/>
      <c r="M18" s="134"/>
      <c r="N18" s="135"/>
      <c r="O18" s="135"/>
      <c r="P18" s="166" t="s">
        <v>145</v>
      </c>
      <c r="Q18" s="167" t="s">
        <v>58</v>
      </c>
      <c r="R18" s="136">
        <v>1981</v>
      </c>
      <c r="S18" s="137" t="str">
        <f t="shared" si="4"/>
        <v>M20</v>
      </c>
      <c r="T18" s="138" t="s">
        <v>75</v>
      </c>
      <c r="U18" s="151">
        <v>0.023761574074074074</v>
      </c>
      <c r="V18" s="170">
        <v>6</v>
      </c>
      <c r="W18" s="157">
        <f t="shared" si="5"/>
        <v>0.003960262345679012</v>
      </c>
      <c r="X18" s="154">
        <v>0.022407407407407407</v>
      </c>
      <c r="Y18" s="170">
        <v>6</v>
      </c>
      <c r="Z18" s="157">
        <f t="shared" si="6"/>
        <v>0.0037345679012345677</v>
      </c>
      <c r="AA18" s="119"/>
      <c r="AB18" s="170"/>
      <c r="AC18" s="157" t="e">
        <f t="shared" si="7"/>
        <v>#DIV/0!</v>
      </c>
      <c r="AD18" s="171"/>
      <c r="AE18" s="170"/>
      <c r="AF18" s="157" t="e">
        <f t="shared" si="8"/>
        <v>#DIV/0!</v>
      </c>
      <c r="AG18" s="119"/>
      <c r="AH18" s="170"/>
      <c r="AI18" s="157" t="e">
        <f t="shared" si="9"/>
        <v>#DIV/0!</v>
      </c>
      <c r="AJ18" s="120"/>
      <c r="AK18" s="170"/>
      <c r="AL18" s="157" t="e">
        <f t="shared" si="10"/>
        <v>#DIV/0!</v>
      </c>
      <c r="AM18" s="154"/>
      <c r="AN18" s="172"/>
      <c r="AO18" s="157" t="e">
        <f t="shared" si="11"/>
        <v>#DIV/0!</v>
      </c>
      <c r="AP18" s="120"/>
      <c r="AQ18" s="173"/>
      <c r="AR18" s="157" t="e">
        <f t="shared" si="12"/>
        <v>#DIV/0!</v>
      </c>
      <c r="AS18" s="218">
        <v>1</v>
      </c>
      <c r="AT18" s="108"/>
      <c r="AU18" s="108"/>
      <c r="AX18" s="237">
        <f t="shared" si="13"/>
        <v>28</v>
      </c>
      <c r="AY18" s="238" t="str">
        <f t="shared" si="14"/>
        <v>M20</v>
      </c>
      <c r="AZ18" s="223" t="b">
        <f t="shared" si="15"/>
        <v>0</v>
      </c>
    </row>
    <row r="19" spans="1:52" ht="11.25" customHeight="1">
      <c r="A19" s="162">
        <f t="shared" si="16"/>
        <v>16</v>
      </c>
      <c r="B19" s="178">
        <v>8</v>
      </c>
      <c r="C19" s="134" t="s">
        <v>85</v>
      </c>
      <c r="D19" s="96">
        <f t="shared" si="0"/>
        <v>0.04628472222222222</v>
      </c>
      <c r="E19" s="97">
        <f t="shared" si="1"/>
        <v>0.00041666666666666935</v>
      </c>
      <c r="F19" s="98">
        <f t="shared" si="2"/>
        <v>12</v>
      </c>
      <c r="G19" s="99">
        <f t="shared" si="3"/>
        <v>0.003857060185185185</v>
      </c>
      <c r="H19" s="164">
        <v>21</v>
      </c>
      <c r="I19" s="133">
        <v>22</v>
      </c>
      <c r="J19" s="134"/>
      <c r="K19" s="134"/>
      <c r="L19" s="133"/>
      <c r="M19" s="134"/>
      <c r="N19" s="135"/>
      <c r="O19" s="135"/>
      <c r="P19" s="166" t="s">
        <v>145</v>
      </c>
      <c r="Q19" s="167" t="s">
        <v>58</v>
      </c>
      <c r="R19" s="136">
        <v>1959</v>
      </c>
      <c r="S19" s="137" t="str">
        <f t="shared" si="4"/>
        <v>M50</v>
      </c>
      <c r="T19" s="138" t="s">
        <v>71</v>
      </c>
      <c r="U19" s="151">
        <v>0.023703703703703703</v>
      </c>
      <c r="V19" s="170">
        <v>6</v>
      </c>
      <c r="W19" s="157">
        <f t="shared" si="5"/>
        <v>0.003950617283950617</v>
      </c>
      <c r="X19" s="154">
        <v>0.022581018518518518</v>
      </c>
      <c r="Y19" s="170">
        <v>6</v>
      </c>
      <c r="Z19" s="157">
        <f t="shared" si="6"/>
        <v>0.003763503086419753</v>
      </c>
      <c r="AA19" s="119"/>
      <c r="AB19" s="170"/>
      <c r="AC19" s="157" t="e">
        <f t="shared" si="7"/>
        <v>#DIV/0!</v>
      </c>
      <c r="AD19" s="171"/>
      <c r="AE19" s="170"/>
      <c r="AF19" s="157" t="e">
        <f t="shared" si="8"/>
        <v>#DIV/0!</v>
      </c>
      <c r="AG19" s="119"/>
      <c r="AH19" s="170"/>
      <c r="AI19" s="157" t="e">
        <f t="shared" si="9"/>
        <v>#DIV/0!</v>
      </c>
      <c r="AJ19" s="120"/>
      <c r="AK19" s="170"/>
      <c r="AL19" s="157" t="e">
        <f t="shared" si="10"/>
        <v>#DIV/0!</v>
      </c>
      <c r="AM19" s="154"/>
      <c r="AN19" s="172"/>
      <c r="AO19" s="157" t="e">
        <f t="shared" si="11"/>
        <v>#DIV/0!</v>
      </c>
      <c r="AP19" s="120"/>
      <c r="AQ19" s="173"/>
      <c r="AR19" s="157" t="e">
        <f t="shared" si="12"/>
        <v>#DIV/0!</v>
      </c>
      <c r="AS19" s="218">
        <v>1</v>
      </c>
      <c r="AT19" s="185"/>
      <c r="AU19" s="186"/>
      <c r="AV19" s="185"/>
      <c r="AX19" s="223">
        <f t="shared" si="13"/>
        <v>50</v>
      </c>
      <c r="AY19" s="223" t="str">
        <f t="shared" si="14"/>
        <v>M50</v>
      </c>
      <c r="AZ19" s="223" t="b">
        <f t="shared" si="15"/>
        <v>0</v>
      </c>
    </row>
    <row r="20" spans="1:52" ht="11.25" customHeight="1">
      <c r="A20" s="162">
        <f t="shared" si="16"/>
        <v>17</v>
      </c>
      <c r="B20" s="178">
        <v>10</v>
      </c>
      <c r="C20" s="134" t="s">
        <v>81</v>
      </c>
      <c r="D20" s="96">
        <f t="shared" si="0"/>
        <v>0.04670138888888889</v>
      </c>
      <c r="E20" s="97">
        <f t="shared" si="1"/>
        <v>0.03446759259259259</v>
      </c>
      <c r="F20" s="98">
        <f t="shared" si="2"/>
        <v>12</v>
      </c>
      <c r="G20" s="99">
        <f t="shared" si="3"/>
        <v>0.0038917824074074076</v>
      </c>
      <c r="H20" s="164">
        <v>18</v>
      </c>
      <c r="I20" s="133">
        <v>23</v>
      </c>
      <c r="J20" s="134"/>
      <c r="K20" s="134"/>
      <c r="L20" s="133"/>
      <c r="M20" s="134"/>
      <c r="N20" s="135"/>
      <c r="O20" s="135"/>
      <c r="P20" s="166" t="s">
        <v>145</v>
      </c>
      <c r="Q20" s="167" t="s">
        <v>58</v>
      </c>
      <c r="R20" s="136">
        <v>1976</v>
      </c>
      <c r="S20" s="137" t="str">
        <f t="shared" si="4"/>
        <v>M30</v>
      </c>
      <c r="T20" s="138" t="s">
        <v>71</v>
      </c>
      <c r="U20" s="151">
        <v>0.022881944444444444</v>
      </c>
      <c r="V20" s="170">
        <v>6</v>
      </c>
      <c r="W20" s="157">
        <f t="shared" si="5"/>
        <v>0.0038136574074074075</v>
      </c>
      <c r="X20" s="154">
        <v>0.023819444444444445</v>
      </c>
      <c r="Y20" s="170">
        <v>6</v>
      </c>
      <c r="Z20" s="157">
        <f t="shared" si="6"/>
        <v>0.003969907407407407</v>
      </c>
      <c r="AA20" s="119"/>
      <c r="AB20" s="170"/>
      <c r="AC20" s="157" t="e">
        <f t="shared" si="7"/>
        <v>#DIV/0!</v>
      </c>
      <c r="AD20" s="171"/>
      <c r="AE20" s="170"/>
      <c r="AF20" s="157" t="e">
        <f t="shared" si="8"/>
        <v>#DIV/0!</v>
      </c>
      <c r="AG20" s="119"/>
      <c r="AH20" s="170"/>
      <c r="AI20" s="157" t="e">
        <f t="shared" si="9"/>
        <v>#DIV/0!</v>
      </c>
      <c r="AJ20" s="120"/>
      <c r="AK20" s="170"/>
      <c r="AL20" s="157" t="e">
        <f t="shared" si="10"/>
        <v>#DIV/0!</v>
      </c>
      <c r="AM20" s="159"/>
      <c r="AN20" s="172"/>
      <c r="AO20" s="157" t="e">
        <f t="shared" si="11"/>
        <v>#DIV/0!</v>
      </c>
      <c r="AP20" s="123"/>
      <c r="AQ20" s="173"/>
      <c r="AR20" s="157" t="e">
        <f t="shared" si="12"/>
        <v>#DIV/0!</v>
      </c>
      <c r="AS20" s="218">
        <v>1</v>
      </c>
      <c r="AT20" s="174"/>
      <c r="AU20" s="175"/>
      <c r="AV20" s="174"/>
      <c r="AW20" s="176"/>
      <c r="AX20" s="237">
        <f t="shared" si="13"/>
        <v>33</v>
      </c>
      <c r="AY20" s="238" t="str">
        <f t="shared" si="14"/>
        <v>M30</v>
      </c>
      <c r="AZ20" s="223" t="b">
        <f t="shared" si="15"/>
        <v>0</v>
      </c>
    </row>
    <row r="21" spans="1:52" ht="11.25" customHeight="1">
      <c r="A21" s="162">
        <f t="shared" si="16"/>
        <v>18</v>
      </c>
      <c r="B21" s="178">
        <v>15</v>
      </c>
      <c r="C21" s="134" t="s">
        <v>89</v>
      </c>
      <c r="D21" s="96">
        <f t="shared" si="0"/>
        <v>0.08116898148148148</v>
      </c>
      <c r="E21" s="97">
        <f t="shared" si="1"/>
        <v>0.00841435185185184</v>
      </c>
      <c r="F21" s="98">
        <f t="shared" si="2"/>
        <v>12</v>
      </c>
      <c r="G21" s="99">
        <f t="shared" si="3"/>
        <v>0.006764081790123457</v>
      </c>
      <c r="H21" s="164">
        <v>23</v>
      </c>
      <c r="I21" s="133">
        <v>25</v>
      </c>
      <c r="J21" s="134"/>
      <c r="K21" s="134"/>
      <c r="L21" s="133"/>
      <c r="M21" s="134"/>
      <c r="N21" s="135"/>
      <c r="O21" s="135"/>
      <c r="P21" s="166" t="s">
        <v>147</v>
      </c>
      <c r="Q21" s="167" t="s">
        <v>72</v>
      </c>
      <c r="R21" s="136">
        <v>1980</v>
      </c>
      <c r="S21" s="137" t="str">
        <f t="shared" si="4"/>
        <v>K16</v>
      </c>
      <c r="T21" s="138" t="s">
        <v>71</v>
      </c>
      <c r="U21" s="151">
        <v>0.04215277777777778</v>
      </c>
      <c r="V21" s="170">
        <v>6</v>
      </c>
      <c r="W21" s="157">
        <f t="shared" si="5"/>
        <v>0.007025462962962963</v>
      </c>
      <c r="X21" s="154">
        <v>0.0390162037037037</v>
      </c>
      <c r="Y21" s="170">
        <v>6</v>
      </c>
      <c r="Z21" s="157">
        <f t="shared" si="6"/>
        <v>0.00650270061728395</v>
      </c>
      <c r="AA21" s="119"/>
      <c r="AB21" s="170"/>
      <c r="AC21" s="157" t="e">
        <f t="shared" si="7"/>
        <v>#DIV/0!</v>
      </c>
      <c r="AD21" s="171"/>
      <c r="AE21" s="170"/>
      <c r="AF21" s="157" t="e">
        <f t="shared" si="8"/>
        <v>#DIV/0!</v>
      </c>
      <c r="AG21" s="119"/>
      <c r="AH21" s="170"/>
      <c r="AI21" s="157" t="e">
        <f t="shared" si="9"/>
        <v>#DIV/0!</v>
      </c>
      <c r="AJ21" s="120"/>
      <c r="AK21" s="170"/>
      <c r="AL21" s="157" t="e">
        <f t="shared" si="10"/>
        <v>#DIV/0!</v>
      </c>
      <c r="AM21" s="154"/>
      <c r="AN21" s="172"/>
      <c r="AO21" s="157" t="e">
        <f t="shared" si="11"/>
        <v>#DIV/0!</v>
      </c>
      <c r="AP21" s="120"/>
      <c r="AQ21" s="173"/>
      <c r="AR21" s="157" t="e">
        <f t="shared" si="12"/>
        <v>#DIV/0!</v>
      </c>
      <c r="AS21" s="218">
        <v>1</v>
      </c>
      <c r="AT21" s="174"/>
      <c r="AU21" s="175"/>
      <c r="AV21" s="174"/>
      <c r="AW21" s="176"/>
      <c r="AX21" s="223">
        <f t="shared" si="13"/>
        <v>29</v>
      </c>
      <c r="AY21" s="223" t="b">
        <f t="shared" si="14"/>
        <v>0</v>
      </c>
      <c r="AZ21" s="223" t="str">
        <f t="shared" si="15"/>
        <v>K16</v>
      </c>
    </row>
    <row r="22" spans="1:52" ht="11.25" customHeight="1">
      <c r="A22" s="162">
        <f t="shared" si="16"/>
        <v>19</v>
      </c>
      <c r="B22" s="178">
        <v>5</v>
      </c>
      <c r="C22" s="134" t="s">
        <v>80</v>
      </c>
      <c r="D22" s="96">
        <f t="shared" si="0"/>
        <v>0.08958333333333332</v>
      </c>
      <c r="E22" s="97">
        <f t="shared" si="1"/>
        <v>0.004062499999999997</v>
      </c>
      <c r="F22" s="98">
        <f t="shared" si="2"/>
        <v>12</v>
      </c>
      <c r="G22" s="99">
        <f t="shared" si="3"/>
        <v>0.007465277777777776</v>
      </c>
      <c r="H22" s="164">
        <v>26</v>
      </c>
      <c r="I22" s="133">
        <v>28</v>
      </c>
      <c r="J22" s="134"/>
      <c r="K22" s="134"/>
      <c r="L22" s="133"/>
      <c r="M22" s="134"/>
      <c r="N22" s="135"/>
      <c r="O22" s="135"/>
      <c r="P22" s="166" t="s">
        <v>156</v>
      </c>
      <c r="Q22" s="167" t="s">
        <v>72</v>
      </c>
      <c r="R22" s="136">
        <v>1954</v>
      </c>
      <c r="S22" s="137" t="str">
        <f t="shared" si="4"/>
        <v>K50</v>
      </c>
      <c r="T22" s="138" t="s">
        <v>71</v>
      </c>
      <c r="U22" s="188">
        <v>0.050509259259259254</v>
      </c>
      <c r="V22" s="170">
        <v>6</v>
      </c>
      <c r="W22" s="157">
        <f t="shared" si="5"/>
        <v>0.008418209876543209</v>
      </c>
      <c r="X22" s="154">
        <v>0.039074074074074074</v>
      </c>
      <c r="Y22" s="170">
        <v>6</v>
      </c>
      <c r="Z22" s="157">
        <f t="shared" si="6"/>
        <v>0.006512345679012346</v>
      </c>
      <c r="AA22" s="119"/>
      <c r="AB22" s="170"/>
      <c r="AC22" s="157" t="e">
        <f t="shared" si="7"/>
        <v>#DIV/0!</v>
      </c>
      <c r="AD22" s="171"/>
      <c r="AE22" s="170"/>
      <c r="AF22" s="157" t="e">
        <f t="shared" si="8"/>
        <v>#DIV/0!</v>
      </c>
      <c r="AG22" s="119"/>
      <c r="AH22" s="170"/>
      <c r="AI22" s="157" t="e">
        <f t="shared" si="9"/>
        <v>#DIV/0!</v>
      </c>
      <c r="AJ22" s="120"/>
      <c r="AK22" s="170"/>
      <c r="AL22" s="157" t="e">
        <f t="shared" si="10"/>
        <v>#DIV/0!</v>
      </c>
      <c r="AM22" s="154"/>
      <c r="AN22" s="172"/>
      <c r="AO22" s="157" t="e">
        <f t="shared" si="11"/>
        <v>#DIV/0!</v>
      </c>
      <c r="AP22" s="120"/>
      <c r="AQ22" s="173"/>
      <c r="AR22" s="157" t="e">
        <f t="shared" si="12"/>
        <v>#DIV/0!</v>
      </c>
      <c r="AS22" s="218">
        <v>1</v>
      </c>
      <c r="AT22" s="174"/>
      <c r="AU22" s="175"/>
      <c r="AV22" s="174"/>
      <c r="AW22" s="176"/>
      <c r="AX22" s="237">
        <f t="shared" si="13"/>
        <v>55</v>
      </c>
      <c r="AY22" s="238" t="b">
        <f t="shared" si="14"/>
        <v>0</v>
      </c>
      <c r="AZ22" s="223" t="str">
        <f t="shared" si="15"/>
        <v>K50</v>
      </c>
    </row>
    <row r="23" spans="1:52" ht="11.25" customHeight="1">
      <c r="A23" s="162">
        <f t="shared" si="16"/>
        <v>20</v>
      </c>
      <c r="B23" s="178">
        <v>14</v>
      </c>
      <c r="C23" s="134" t="s">
        <v>90</v>
      </c>
      <c r="D23" s="96">
        <f t="shared" si="0"/>
        <v>0.09364583333333332</v>
      </c>
      <c r="E23" s="97">
        <f t="shared" si="1"/>
        <v>0.002048611111111126</v>
      </c>
      <c r="F23" s="98">
        <f t="shared" si="2"/>
        <v>12</v>
      </c>
      <c r="G23" s="99">
        <f t="shared" si="3"/>
        <v>0.007803819444444443</v>
      </c>
      <c r="H23" s="164">
        <v>25</v>
      </c>
      <c r="I23" s="133">
        <v>32</v>
      </c>
      <c r="J23" s="134"/>
      <c r="K23" s="134"/>
      <c r="L23" s="133"/>
      <c r="M23" s="134"/>
      <c r="N23" s="135"/>
      <c r="O23" s="135"/>
      <c r="P23" s="166" t="s">
        <v>156</v>
      </c>
      <c r="Q23" s="167" t="s">
        <v>72</v>
      </c>
      <c r="R23" s="136">
        <v>1955</v>
      </c>
      <c r="S23" s="137" t="str">
        <f t="shared" si="4"/>
        <v>K50</v>
      </c>
      <c r="T23" s="138" t="s">
        <v>71</v>
      </c>
      <c r="U23" s="151">
        <v>0.050509259259259254</v>
      </c>
      <c r="V23" s="170">
        <v>6</v>
      </c>
      <c r="W23" s="157">
        <f t="shared" si="5"/>
        <v>0.008418209876543209</v>
      </c>
      <c r="X23" s="189">
        <v>0.04313657407407407</v>
      </c>
      <c r="Y23" s="170">
        <v>6</v>
      </c>
      <c r="Z23" s="157">
        <f t="shared" si="6"/>
        <v>0.007189429012345678</v>
      </c>
      <c r="AA23" s="119"/>
      <c r="AB23" s="170"/>
      <c r="AC23" s="157" t="e">
        <f t="shared" si="7"/>
        <v>#DIV/0!</v>
      </c>
      <c r="AD23" s="171"/>
      <c r="AE23" s="170"/>
      <c r="AF23" s="157" t="e">
        <f t="shared" si="8"/>
        <v>#DIV/0!</v>
      </c>
      <c r="AG23" s="119"/>
      <c r="AH23" s="170"/>
      <c r="AI23" s="157" t="e">
        <f t="shared" si="9"/>
        <v>#DIV/0!</v>
      </c>
      <c r="AJ23" s="120"/>
      <c r="AK23" s="170"/>
      <c r="AL23" s="157" t="e">
        <f t="shared" si="10"/>
        <v>#DIV/0!</v>
      </c>
      <c r="AM23" s="159"/>
      <c r="AN23" s="172"/>
      <c r="AO23" s="157" t="e">
        <f t="shared" si="11"/>
        <v>#DIV/0!</v>
      </c>
      <c r="AP23" s="179"/>
      <c r="AQ23" s="173"/>
      <c r="AR23" s="157" t="e">
        <f t="shared" si="12"/>
        <v>#DIV/0!</v>
      </c>
      <c r="AS23" s="218">
        <v>1</v>
      </c>
      <c r="AT23" s="219"/>
      <c r="AU23" s="219"/>
      <c r="AX23" s="237">
        <f t="shared" si="13"/>
        <v>54</v>
      </c>
      <c r="AY23" s="238" t="b">
        <f t="shared" si="14"/>
        <v>0</v>
      </c>
      <c r="AZ23" s="223" t="str">
        <f t="shared" si="15"/>
        <v>K50</v>
      </c>
    </row>
    <row r="24" spans="1:52" ht="11.25" customHeight="1">
      <c r="A24" s="162">
        <f t="shared" si="16"/>
        <v>21</v>
      </c>
      <c r="B24" s="178">
        <v>16</v>
      </c>
      <c r="C24" s="134" t="s">
        <v>91</v>
      </c>
      <c r="D24" s="96">
        <f t="shared" si="0"/>
        <v>0.09569444444444444</v>
      </c>
      <c r="E24" s="97">
        <f t="shared" si="1"/>
        <v>0.002777777777777782</v>
      </c>
      <c r="F24" s="98">
        <f t="shared" si="2"/>
        <v>12</v>
      </c>
      <c r="G24" s="99">
        <f t="shared" si="3"/>
        <v>0.007974537037037037</v>
      </c>
      <c r="H24" s="164">
        <v>30</v>
      </c>
      <c r="I24" s="133">
        <v>24</v>
      </c>
      <c r="J24" s="134"/>
      <c r="K24" s="134"/>
      <c r="L24" s="133"/>
      <c r="M24" s="134"/>
      <c r="N24" s="135"/>
      <c r="O24" s="135"/>
      <c r="P24" s="166" t="s">
        <v>156</v>
      </c>
      <c r="Q24" s="167" t="s">
        <v>58</v>
      </c>
      <c r="R24" s="136">
        <v>1950</v>
      </c>
      <c r="S24" s="137" t="str">
        <f t="shared" si="4"/>
        <v>M50</v>
      </c>
      <c r="T24" s="138" t="s">
        <v>71</v>
      </c>
      <c r="U24" s="151">
        <v>0.056921296296296296</v>
      </c>
      <c r="V24" s="170">
        <v>6</v>
      </c>
      <c r="W24" s="157">
        <f t="shared" si="5"/>
        <v>0.009486882716049383</v>
      </c>
      <c r="X24" s="154">
        <v>0.03877314814814815</v>
      </c>
      <c r="Y24" s="170">
        <v>6</v>
      </c>
      <c r="Z24" s="157">
        <f t="shared" si="6"/>
        <v>0.006462191358024691</v>
      </c>
      <c r="AA24" s="119"/>
      <c r="AB24" s="170"/>
      <c r="AC24" s="157" t="e">
        <f t="shared" si="7"/>
        <v>#DIV/0!</v>
      </c>
      <c r="AD24" s="171"/>
      <c r="AE24" s="170"/>
      <c r="AF24" s="157"/>
      <c r="AG24" s="119"/>
      <c r="AH24" s="170"/>
      <c r="AI24" s="157"/>
      <c r="AJ24" s="120"/>
      <c r="AK24" s="170"/>
      <c r="AL24" s="157"/>
      <c r="AM24" s="159"/>
      <c r="AN24" s="172"/>
      <c r="AO24" s="157"/>
      <c r="AP24" s="179"/>
      <c r="AQ24" s="173"/>
      <c r="AR24" s="157"/>
      <c r="AS24" s="218"/>
      <c r="AT24" s="180"/>
      <c r="AU24" s="181"/>
      <c r="AV24" s="180"/>
      <c r="AW24" s="182"/>
      <c r="AX24" s="223">
        <f t="shared" si="13"/>
        <v>59</v>
      </c>
      <c r="AY24" s="223" t="str">
        <f t="shared" si="14"/>
        <v>M50</v>
      </c>
      <c r="AZ24" s="223" t="b">
        <f t="shared" si="15"/>
        <v>0</v>
      </c>
    </row>
    <row r="25" spans="1:52" ht="11.25" customHeight="1">
      <c r="A25" s="162">
        <f t="shared" si="16"/>
        <v>22</v>
      </c>
      <c r="B25" s="178">
        <v>12</v>
      </c>
      <c r="C25" s="134" t="s">
        <v>88</v>
      </c>
      <c r="D25" s="96">
        <f t="shared" si="0"/>
        <v>0.09847222222222222</v>
      </c>
      <c r="E25" s="97">
        <f t="shared" si="1"/>
        <v>0.002060185185185179</v>
      </c>
      <c r="F25" s="98">
        <f t="shared" si="2"/>
        <v>12</v>
      </c>
      <c r="G25" s="99">
        <f t="shared" si="3"/>
        <v>0.008206018518518519</v>
      </c>
      <c r="H25" s="164">
        <v>38</v>
      </c>
      <c r="I25" s="133">
        <v>30</v>
      </c>
      <c r="J25" s="134"/>
      <c r="K25" s="134"/>
      <c r="L25" s="133"/>
      <c r="M25" s="134"/>
      <c r="N25" s="135"/>
      <c r="O25" s="135"/>
      <c r="P25" s="166" t="s">
        <v>156</v>
      </c>
      <c r="Q25" s="167" t="s">
        <v>58</v>
      </c>
      <c r="R25" s="136">
        <v>1958</v>
      </c>
      <c r="S25" s="137" t="str">
        <f t="shared" si="4"/>
        <v>M50</v>
      </c>
      <c r="T25" s="138" t="s">
        <v>87</v>
      </c>
      <c r="U25" s="151">
        <v>0.057476851851851855</v>
      </c>
      <c r="V25" s="170">
        <v>6</v>
      </c>
      <c r="W25" s="157">
        <f t="shared" si="5"/>
        <v>0.009579475308641975</v>
      </c>
      <c r="X25" s="154">
        <v>0.04099537037037037</v>
      </c>
      <c r="Y25" s="170">
        <v>6</v>
      </c>
      <c r="Z25" s="157">
        <f t="shared" si="6"/>
        <v>0.006832561728395061</v>
      </c>
      <c r="AA25" s="119"/>
      <c r="AB25" s="170"/>
      <c r="AC25" s="157" t="e">
        <f t="shared" si="7"/>
        <v>#DIV/0!</v>
      </c>
      <c r="AD25" s="171"/>
      <c r="AE25" s="170"/>
      <c r="AF25" s="157"/>
      <c r="AG25" s="119"/>
      <c r="AH25" s="170"/>
      <c r="AI25" s="157"/>
      <c r="AJ25" s="120"/>
      <c r="AK25" s="170"/>
      <c r="AL25" s="157"/>
      <c r="AM25" s="159"/>
      <c r="AN25" s="172"/>
      <c r="AO25" s="157"/>
      <c r="AP25" s="179"/>
      <c r="AQ25" s="173"/>
      <c r="AR25" s="157"/>
      <c r="AS25" s="218"/>
      <c r="AT25" s="180"/>
      <c r="AU25" s="181"/>
      <c r="AV25" s="180"/>
      <c r="AW25" s="182"/>
      <c r="AX25" s="223">
        <f t="shared" si="13"/>
        <v>51</v>
      </c>
      <c r="AY25" s="223" t="str">
        <f t="shared" si="14"/>
        <v>M50</v>
      </c>
      <c r="AZ25" s="223" t="b">
        <f t="shared" si="15"/>
        <v>0</v>
      </c>
    </row>
    <row r="26" spans="1:52" ht="11.25" customHeight="1">
      <c r="A26" s="162">
        <f t="shared" si="16"/>
        <v>23</v>
      </c>
      <c r="B26" s="178">
        <v>20</v>
      </c>
      <c r="C26" s="134" t="s">
        <v>96</v>
      </c>
      <c r="D26" s="96">
        <f t="shared" si="0"/>
        <v>0.1005324074074074</v>
      </c>
      <c r="E26" s="97">
        <f t="shared" si="1"/>
      </c>
      <c r="F26" s="98">
        <f t="shared" si="2"/>
        <v>12</v>
      </c>
      <c r="G26" s="99">
        <f t="shared" si="3"/>
        <v>0.00837770061728395</v>
      </c>
      <c r="H26" s="164">
        <v>32</v>
      </c>
      <c r="I26" s="133">
        <v>36</v>
      </c>
      <c r="J26" s="134"/>
      <c r="K26" s="134"/>
      <c r="L26" s="133"/>
      <c r="M26" s="134"/>
      <c r="N26" s="135"/>
      <c r="O26" s="135"/>
      <c r="P26" s="166" t="s">
        <v>156</v>
      </c>
      <c r="Q26" s="167" t="s">
        <v>58</v>
      </c>
      <c r="R26" s="136">
        <v>1966</v>
      </c>
      <c r="S26" s="137" t="str">
        <f t="shared" si="4"/>
        <v>M40</v>
      </c>
      <c r="T26" s="138" t="s">
        <v>87</v>
      </c>
      <c r="U26" s="151">
        <v>0.056921296296296296</v>
      </c>
      <c r="V26" s="170">
        <v>6</v>
      </c>
      <c r="W26" s="157">
        <f t="shared" si="5"/>
        <v>0.009486882716049383</v>
      </c>
      <c r="X26" s="154">
        <v>0.04361111111111111</v>
      </c>
      <c r="Y26" s="170">
        <v>6</v>
      </c>
      <c r="Z26" s="157">
        <f t="shared" si="6"/>
        <v>0.007268518518518518</v>
      </c>
      <c r="AA26" s="119"/>
      <c r="AB26" s="170"/>
      <c r="AC26" s="157" t="e">
        <f t="shared" si="7"/>
        <v>#DIV/0!</v>
      </c>
      <c r="AD26" s="171"/>
      <c r="AE26" s="170"/>
      <c r="AF26" s="157"/>
      <c r="AG26" s="119"/>
      <c r="AH26" s="170"/>
      <c r="AI26" s="157"/>
      <c r="AJ26" s="123"/>
      <c r="AK26" s="170"/>
      <c r="AL26" s="157"/>
      <c r="AM26" s="159"/>
      <c r="AN26" s="172"/>
      <c r="AO26" s="157"/>
      <c r="AP26" s="159"/>
      <c r="AQ26" s="173"/>
      <c r="AR26" s="157"/>
      <c r="AS26" s="218"/>
      <c r="AT26" s="180"/>
      <c r="AU26" s="181"/>
      <c r="AV26" s="180"/>
      <c r="AW26" s="182"/>
      <c r="AX26" s="223">
        <f t="shared" si="13"/>
        <v>43</v>
      </c>
      <c r="AY26" s="223" t="str">
        <f t="shared" si="14"/>
        <v>M40</v>
      </c>
      <c r="AZ26" s="223" t="b">
        <f t="shared" si="15"/>
        <v>0</v>
      </c>
    </row>
    <row r="27" spans="1:52" ht="11.25" customHeight="1">
      <c r="A27" s="162">
        <f t="shared" si="16"/>
        <v>24</v>
      </c>
      <c r="B27" s="178">
        <v>19</v>
      </c>
      <c r="C27" s="134" t="s">
        <v>94</v>
      </c>
      <c r="D27" s="96">
        <f t="shared" si="0"/>
        <v>0.1005324074074074</v>
      </c>
      <c r="E27" s="97">
        <f t="shared" si="1"/>
        <v>0.0002893518518518601</v>
      </c>
      <c r="F27" s="98">
        <f t="shared" si="2"/>
        <v>12</v>
      </c>
      <c r="G27" s="99">
        <f t="shared" si="3"/>
        <v>0.00837770061728395</v>
      </c>
      <c r="H27" s="164">
        <v>33</v>
      </c>
      <c r="I27" s="133">
        <v>37</v>
      </c>
      <c r="J27" s="134"/>
      <c r="K27" s="134"/>
      <c r="L27" s="133"/>
      <c r="M27" s="134"/>
      <c r="N27" s="135"/>
      <c r="O27" s="135"/>
      <c r="P27" s="166" t="s">
        <v>156</v>
      </c>
      <c r="Q27" s="167" t="s">
        <v>72</v>
      </c>
      <c r="R27" s="136">
        <v>1964</v>
      </c>
      <c r="S27" s="137" t="str">
        <f t="shared" si="4"/>
        <v>K36</v>
      </c>
      <c r="T27" s="138" t="s">
        <v>95</v>
      </c>
      <c r="U27" s="151">
        <v>0.056921296296296296</v>
      </c>
      <c r="V27" s="170">
        <v>6</v>
      </c>
      <c r="W27" s="157">
        <f t="shared" si="5"/>
        <v>0.009486882716049383</v>
      </c>
      <c r="X27" s="154">
        <v>0.04361111111111111</v>
      </c>
      <c r="Y27" s="170">
        <v>6</v>
      </c>
      <c r="Z27" s="157">
        <f t="shared" si="6"/>
        <v>0.007268518518518518</v>
      </c>
      <c r="AA27" s="119"/>
      <c r="AB27" s="170"/>
      <c r="AC27" s="157" t="e">
        <f t="shared" si="7"/>
        <v>#DIV/0!</v>
      </c>
      <c r="AD27" s="171"/>
      <c r="AE27" s="170"/>
      <c r="AF27" s="157"/>
      <c r="AG27" s="119"/>
      <c r="AH27" s="170"/>
      <c r="AI27" s="157"/>
      <c r="AJ27" s="123"/>
      <c r="AK27" s="170"/>
      <c r="AL27" s="157"/>
      <c r="AM27" s="159"/>
      <c r="AN27" s="172"/>
      <c r="AO27" s="157"/>
      <c r="AP27" s="179"/>
      <c r="AQ27" s="173"/>
      <c r="AR27" s="157"/>
      <c r="AS27" s="218"/>
      <c r="AT27" s="180"/>
      <c r="AU27" s="181"/>
      <c r="AV27" s="180"/>
      <c r="AW27" s="182"/>
      <c r="AX27" s="223">
        <f t="shared" si="13"/>
        <v>45</v>
      </c>
      <c r="AY27" s="223" t="b">
        <f t="shared" si="14"/>
        <v>0</v>
      </c>
      <c r="AZ27" s="223" t="str">
        <f t="shared" si="15"/>
        <v>K36</v>
      </c>
    </row>
    <row r="28" spans="1:52" ht="11.25" customHeight="1">
      <c r="A28" s="162">
        <f t="shared" si="16"/>
        <v>25</v>
      </c>
      <c r="B28" s="178">
        <v>41</v>
      </c>
      <c r="C28" s="134" t="s">
        <v>117</v>
      </c>
      <c r="D28" s="96">
        <f t="shared" si="0"/>
        <v>0.10082175925925926</v>
      </c>
      <c r="E28" s="97">
        <f t="shared" si="1"/>
        <v>0.0006828703703703753</v>
      </c>
      <c r="F28" s="98">
        <f t="shared" si="2"/>
        <v>12</v>
      </c>
      <c r="G28" s="99">
        <f t="shared" si="3"/>
        <v>0.00840181327160494</v>
      </c>
      <c r="H28" s="164">
        <v>42</v>
      </c>
      <c r="I28" s="133">
        <v>34</v>
      </c>
      <c r="J28" s="134"/>
      <c r="K28" s="134"/>
      <c r="L28" s="133"/>
      <c r="M28" s="134"/>
      <c r="N28" s="135"/>
      <c r="O28" s="135"/>
      <c r="P28" s="166" t="s">
        <v>156</v>
      </c>
      <c r="Q28" s="167" t="s">
        <v>72</v>
      </c>
      <c r="R28" s="136">
        <v>1950</v>
      </c>
      <c r="S28" s="137" t="str">
        <f t="shared" si="4"/>
        <v>K50</v>
      </c>
      <c r="T28" s="138" t="s">
        <v>71</v>
      </c>
      <c r="U28" s="151">
        <v>0.05752314814814815</v>
      </c>
      <c r="V28" s="170">
        <v>6</v>
      </c>
      <c r="W28" s="157">
        <f t="shared" si="5"/>
        <v>0.009587191358024692</v>
      </c>
      <c r="X28" s="154">
        <v>0.04329861111111111</v>
      </c>
      <c r="Y28" s="170">
        <v>6</v>
      </c>
      <c r="Z28" s="157">
        <f t="shared" si="6"/>
        <v>0.007216435185185184</v>
      </c>
      <c r="AA28" s="119"/>
      <c r="AB28" s="170"/>
      <c r="AC28" s="157" t="e">
        <f t="shared" si="7"/>
        <v>#DIV/0!</v>
      </c>
      <c r="AD28" s="171"/>
      <c r="AE28" s="170"/>
      <c r="AF28" s="157" t="e">
        <f>AD28/AE28</f>
        <v>#DIV/0!</v>
      </c>
      <c r="AG28" s="119"/>
      <c r="AH28" s="170"/>
      <c r="AI28" s="157" t="e">
        <f>AG28/AH28</f>
        <v>#DIV/0!</v>
      </c>
      <c r="AJ28" s="120"/>
      <c r="AK28" s="170"/>
      <c r="AL28" s="157" t="e">
        <f>AJ28/AK28</f>
        <v>#DIV/0!</v>
      </c>
      <c r="AM28" s="159"/>
      <c r="AN28" s="172"/>
      <c r="AO28" s="157" t="e">
        <f>AM28/AN28</f>
        <v>#DIV/0!</v>
      </c>
      <c r="AP28" s="120"/>
      <c r="AQ28" s="173"/>
      <c r="AR28" s="157" t="e">
        <f>AP28/AQ28</f>
        <v>#DIV/0!</v>
      </c>
      <c r="AS28" s="218">
        <v>1</v>
      </c>
      <c r="AT28" s="174"/>
      <c r="AU28" s="175"/>
      <c r="AV28" s="174"/>
      <c r="AW28" s="176"/>
      <c r="AX28" s="237">
        <f t="shared" si="13"/>
        <v>59</v>
      </c>
      <c r="AY28" s="238" t="b">
        <f t="shared" si="14"/>
        <v>0</v>
      </c>
      <c r="AZ28" s="223" t="str">
        <f t="shared" si="15"/>
        <v>K50</v>
      </c>
    </row>
    <row r="29" spans="1:52" ht="11.25" customHeight="1">
      <c r="A29" s="162">
        <f t="shared" si="16"/>
        <v>26</v>
      </c>
      <c r="B29" s="178">
        <v>9</v>
      </c>
      <c r="C29" s="134" t="s">
        <v>86</v>
      </c>
      <c r="D29" s="96">
        <f t="shared" si="0"/>
        <v>0.10150462962962964</v>
      </c>
      <c r="E29" s="97">
        <f t="shared" si="1"/>
        <v>0.002534722222222216</v>
      </c>
      <c r="F29" s="98">
        <f t="shared" si="2"/>
        <v>12</v>
      </c>
      <c r="G29" s="99">
        <f t="shared" si="3"/>
        <v>0.00845871913580247</v>
      </c>
      <c r="H29" s="164">
        <v>31</v>
      </c>
      <c r="I29" s="133">
        <v>38</v>
      </c>
      <c r="J29" s="134"/>
      <c r="K29" s="134"/>
      <c r="L29" s="133"/>
      <c r="M29" s="134"/>
      <c r="N29" s="135"/>
      <c r="O29" s="135"/>
      <c r="P29" s="166" t="s">
        <v>156</v>
      </c>
      <c r="Q29" s="167" t="s">
        <v>58</v>
      </c>
      <c r="R29" s="136">
        <v>1958</v>
      </c>
      <c r="S29" s="137" t="str">
        <f t="shared" si="4"/>
        <v>M50</v>
      </c>
      <c r="T29" s="138" t="s">
        <v>87</v>
      </c>
      <c r="U29" s="151">
        <v>0.056921296296296296</v>
      </c>
      <c r="V29" s="170">
        <v>6</v>
      </c>
      <c r="W29" s="157">
        <f t="shared" si="5"/>
        <v>0.009486882716049383</v>
      </c>
      <c r="X29" s="154">
        <v>0.044583333333333336</v>
      </c>
      <c r="Y29" s="170">
        <v>6</v>
      </c>
      <c r="Z29" s="157">
        <f t="shared" si="6"/>
        <v>0.007430555555555556</v>
      </c>
      <c r="AA29" s="119"/>
      <c r="AB29" s="170"/>
      <c r="AC29" s="157" t="e">
        <f t="shared" si="7"/>
        <v>#DIV/0!</v>
      </c>
      <c r="AD29" s="171"/>
      <c r="AE29" s="170"/>
      <c r="AF29" s="157"/>
      <c r="AG29" s="119"/>
      <c r="AH29" s="170"/>
      <c r="AI29" s="157"/>
      <c r="AJ29" s="120"/>
      <c r="AK29" s="170"/>
      <c r="AL29" s="157"/>
      <c r="AM29" s="195"/>
      <c r="AN29" s="172"/>
      <c r="AO29" s="157"/>
      <c r="AP29" s="179"/>
      <c r="AQ29" s="191"/>
      <c r="AR29" s="157"/>
      <c r="AS29" s="218"/>
      <c r="AT29" s="180"/>
      <c r="AU29" s="181"/>
      <c r="AV29" s="180"/>
      <c r="AW29" s="182"/>
      <c r="AX29" s="223">
        <f t="shared" si="13"/>
        <v>51</v>
      </c>
      <c r="AY29" s="223" t="str">
        <f t="shared" si="14"/>
        <v>M50</v>
      </c>
      <c r="AZ29" s="223" t="b">
        <f t="shared" si="15"/>
        <v>0</v>
      </c>
    </row>
    <row r="30" spans="1:52" ht="11.25" customHeight="1">
      <c r="A30" s="162">
        <f t="shared" si="16"/>
        <v>27</v>
      </c>
      <c r="B30" s="163">
        <v>17</v>
      </c>
      <c r="C30" s="164" t="s">
        <v>92</v>
      </c>
      <c r="D30" s="96">
        <f t="shared" si="0"/>
        <v>0.10403935185185186</v>
      </c>
      <c r="E30" s="97">
        <f t="shared" si="1"/>
        <v>0.0015856481481481416</v>
      </c>
      <c r="F30" s="98">
        <f t="shared" si="2"/>
        <v>12</v>
      </c>
      <c r="G30" s="99">
        <f t="shared" si="3"/>
        <v>0.008669945987654321</v>
      </c>
      <c r="H30" s="164">
        <v>39</v>
      </c>
      <c r="I30" s="165">
        <v>41</v>
      </c>
      <c r="J30" s="164"/>
      <c r="K30" s="164"/>
      <c r="L30" s="165"/>
      <c r="M30" s="164"/>
      <c r="N30" s="166"/>
      <c r="O30" s="166"/>
      <c r="P30" s="166" t="s">
        <v>156</v>
      </c>
      <c r="Q30" s="167" t="s">
        <v>72</v>
      </c>
      <c r="R30" s="167">
        <v>1956</v>
      </c>
      <c r="S30" s="168" t="str">
        <f t="shared" si="4"/>
        <v>K50</v>
      </c>
      <c r="T30" s="169" t="s">
        <v>71</v>
      </c>
      <c r="U30" s="151">
        <v>0.0575</v>
      </c>
      <c r="V30" s="170">
        <v>6</v>
      </c>
      <c r="W30" s="157">
        <f t="shared" si="5"/>
        <v>0.009583333333333334</v>
      </c>
      <c r="X30" s="154">
        <v>0.04653935185185185</v>
      </c>
      <c r="Y30" s="170">
        <v>6</v>
      </c>
      <c r="Z30" s="157">
        <f t="shared" si="6"/>
        <v>0.007756558641975309</v>
      </c>
      <c r="AA30" s="119"/>
      <c r="AB30" s="170"/>
      <c r="AC30" s="157" t="e">
        <f t="shared" si="7"/>
        <v>#DIV/0!</v>
      </c>
      <c r="AD30" s="171"/>
      <c r="AE30" s="170"/>
      <c r="AF30" s="157"/>
      <c r="AG30" s="119"/>
      <c r="AH30" s="170"/>
      <c r="AI30" s="157"/>
      <c r="AJ30" s="120"/>
      <c r="AK30" s="170"/>
      <c r="AL30" s="157"/>
      <c r="AM30" s="192"/>
      <c r="AN30" s="172"/>
      <c r="AO30" s="157"/>
      <c r="AP30" s="179"/>
      <c r="AQ30" s="173"/>
      <c r="AR30" s="157"/>
      <c r="AS30" s="218"/>
      <c r="AT30" s="180"/>
      <c r="AU30" s="181"/>
      <c r="AV30" s="180"/>
      <c r="AW30" s="182"/>
      <c r="AX30" s="223">
        <f t="shared" si="13"/>
        <v>53</v>
      </c>
      <c r="AY30" s="223" t="b">
        <f t="shared" si="14"/>
        <v>0</v>
      </c>
      <c r="AZ30" s="223" t="str">
        <f t="shared" si="15"/>
        <v>K50</v>
      </c>
    </row>
    <row r="31" spans="1:52" ht="11.25" customHeight="1">
      <c r="A31" s="162">
        <f t="shared" si="16"/>
        <v>28</v>
      </c>
      <c r="B31" s="178">
        <v>27</v>
      </c>
      <c r="C31" s="134" t="s">
        <v>102</v>
      </c>
      <c r="D31" s="96">
        <f t="shared" si="0"/>
        <v>0.105625</v>
      </c>
      <c r="E31" s="97">
        <f t="shared" si="1"/>
        <v>0.004502314814814834</v>
      </c>
      <c r="F31" s="98">
        <f t="shared" si="2"/>
        <v>12</v>
      </c>
      <c r="G31" s="99">
        <f t="shared" si="3"/>
        <v>0.008802083333333334</v>
      </c>
      <c r="H31" s="164">
        <v>35</v>
      </c>
      <c r="I31" s="133">
        <v>42</v>
      </c>
      <c r="J31" s="134"/>
      <c r="K31" s="134"/>
      <c r="L31" s="133"/>
      <c r="M31" s="134"/>
      <c r="N31" s="135"/>
      <c r="O31" s="135"/>
      <c r="P31" s="166" t="s">
        <v>156</v>
      </c>
      <c r="Q31" s="167" t="s">
        <v>72</v>
      </c>
      <c r="R31" s="136">
        <v>1962</v>
      </c>
      <c r="S31" s="137" t="str">
        <f t="shared" si="4"/>
        <v>K36</v>
      </c>
      <c r="T31" s="138" t="s">
        <v>71</v>
      </c>
      <c r="U31" s="151">
        <v>0.05740740740740741</v>
      </c>
      <c r="V31" s="170">
        <v>6</v>
      </c>
      <c r="W31" s="157">
        <f t="shared" si="5"/>
        <v>0.009567901234567902</v>
      </c>
      <c r="X31" s="154">
        <v>0.04821759259259259</v>
      </c>
      <c r="Y31" s="170">
        <v>6</v>
      </c>
      <c r="Z31" s="157">
        <f t="shared" si="6"/>
        <v>0.008036265432098766</v>
      </c>
      <c r="AA31" s="119"/>
      <c r="AB31" s="170"/>
      <c r="AC31" s="157" t="e">
        <f t="shared" si="7"/>
        <v>#DIV/0!</v>
      </c>
      <c r="AD31" s="171"/>
      <c r="AE31" s="170"/>
      <c r="AF31" s="157"/>
      <c r="AG31" s="119"/>
      <c r="AH31" s="170"/>
      <c r="AI31" s="157"/>
      <c r="AJ31" s="120"/>
      <c r="AK31" s="170"/>
      <c r="AL31" s="157"/>
      <c r="AM31" s="159"/>
      <c r="AN31" s="172"/>
      <c r="AO31" s="157"/>
      <c r="AP31" s="184"/>
      <c r="AQ31" s="173"/>
      <c r="AR31" s="157"/>
      <c r="AS31" s="218"/>
      <c r="AT31" s="180"/>
      <c r="AU31" s="181"/>
      <c r="AV31" s="180"/>
      <c r="AW31" s="182"/>
      <c r="AX31" s="223">
        <f t="shared" si="13"/>
        <v>47</v>
      </c>
      <c r="AY31" s="223" t="b">
        <f t="shared" si="14"/>
        <v>0</v>
      </c>
      <c r="AZ31" s="223" t="str">
        <f t="shared" si="15"/>
        <v>K36</v>
      </c>
    </row>
    <row r="32" spans="1:52" ht="11.25" customHeight="1">
      <c r="A32" s="162">
        <f t="shared" si="16"/>
        <v>29</v>
      </c>
      <c r="B32" s="178">
        <v>26</v>
      </c>
      <c r="C32" s="134" t="s">
        <v>101</v>
      </c>
      <c r="D32" s="96">
        <f t="shared" si="0"/>
        <v>0.11012731481481483</v>
      </c>
      <c r="E32" s="97">
        <f t="shared" si="1"/>
        <v>2.3148148148133263E-05</v>
      </c>
      <c r="F32" s="98">
        <f t="shared" si="2"/>
        <v>12</v>
      </c>
      <c r="G32" s="99">
        <f t="shared" si="3"/>
        <v>0.009177276234567903</v>
      </c>
      <c r="H32" s="164">
        <v>36</v>
      </c>
      <c r="I32" s="133">
        <v>44</v>
      </c>
      <c r="J32" s="134"/>
      <c r="K32" s="134"/>
      <c r="L32" s="133"/>
      <c r="M32" s="134"/>
      <c r="N32" s="135"/>
      <c r="O32" s="135"/>
      <c r="P32" s="166" t="s">
        <v>156</v>
      </c>
      <c r="Q32" s="167" t="s">
        <v>72</v>
      </c>
      <c r="R32" s="136">
        <v>1936</v>
      </c>
      <c r="S32" s="137" t="str">
        <f t="shared" si="4"/>
        <v>K50</v>
      </c>
      <c r="T32" s="138" t="s">
        <v>71</v>
      </c>
      <c r="U32" s="151">
        <v>0.05743055555555556</v>
      </c>
      <c r="V32" s="170">
        <v>6</v>
      </c>
      <c r="W32" s="157">
        <f t="shared" si="5"/>
        <v>0.00957175925925926</v>
      </c>
      <c r="X32" s="154">
        <v>0.05269675925925926</v>
      </c>
      <c r="Y32" s="170">
        <v>6</v>
      </c>
      <c r="Z32" s="157">
        <f t="shared" si="6"/>
        <v>0.008782793209876544</v>
      </c>
      <c r="AA32" s="119"/>
      <c r="AB32" s="170"/>
      <c r="AC32" s="157" t="e">
        <f t="shared" si="7"/>
        <v>#DIV/0!</v>
      </c>
      <c r="AD32" s="171"/>
      <c r="AE32" s="170"/>
      <c r="AF32" s="157"/>
      <c r="AG32" s="119"/>
      <c r="AH32" s="170"/>
      <c r="AI32" s="157"/>
      <c r="AJ32" s="120"/>
      <c r="AK32" s="170"/>
      <c r="AL32" s="157"/>
      <c r="AM32" s="159"/>
      <c r="AN32" s="172"/>
      <c r="AO32" s="157"/>
      <c r="AP32" s="179"/>
      <c r="AQ32" s="173"/>
      <c r="AR32" s="157"/>
      <c r="AS32" s="218"/>
      <c r="AT32" s="180"/>
      <c r="AU32" s="181"/>
      <c r="AV32" s="180"/>
      <c r="AW32" s="182"/>
      <c r="AX32" s="223">
        <f t="shared" si="13"/>
        <v>73</v>
      </c>
      <c r="AY32" s="223" t="b">
        <f t="shared" si="14"/>
        <v>0</v>
      </c>
      <c r="AZ32" s="223" t="str">
        <f t="shared" si="15"/>
        <v>K50</v>
      </c>
    </row>
    <row r="33" spans="1:52" ht="11.25" customHeight="1">
      <c r="A33" s="162">
        <f t="shared" si="16"/>
        <v>30</v>
      </c>
      <c r="B33" s="178">
        <v>25</v>
      </c>
      <c r="C33" s="134" t="s">
        <v>100</v>
      </c>
      <c r="D33" s="96">
        <f t="shared" si="0"/>
        <v>0.11015046296296296</v>
      </c>
      <c r="E33" s="97">
        <f t="shared" si="1"/>
        <v>6.94444444444553E-05</v>
      </c>
      <c r="F33" s="98">
        <f t="shared" si="2"/>
        <v>12</v>
      </c>
      <c r="G33" s="99">
        <f t="shared" si="3"/>
        <v>0.009179205246913581</v>
      </c>
      <c r="H33" s="164">
        <v>37</v>
      </c>
      <c r="I33" s="133">
        <v>45</v>
      </c>
      <c r="J33" s="134"/>
      <c r="K33" s="134"/>
      <c r="L33" s="133"/>
      <c r="M33" s="134"/>
      <c r="N33" s="135"/>
      <c r="O33" s="135"/>
      <c r="P33" s="166" t="s">
        <v>156</v>
      </c>
      <c r="Q33" s="167" t="s">
        <v>72</v>
      </c>
      <c r="R33" s="136">
        <v>1947</v>
      </c>
      <c r="S33" s="137" t="str">
        <f t="shared" si="4"/>
        <v>K50</v>
      </c>
      <c r="T33" s="138" t="s">
        <v>71</v>
      </c>
      <c r="U33" s="151">
        <v>0.0574537037037037</v>
      </c>
      <c r="V33" s="170">
        <v>6</v>
      </c>
      <c r="W33" s="157">
        <f t="shared" si="5"/>
        <v>0.009575617283950616</v>
      </c>
      <c r="X33" s="154">
        <v>0.05269675925925926</v>
      </c>
      <c r="Y33" s="170">
        <v>6</v>
      </c>
      <c r="Z33" s="157">
        <f t="shared" si="6"/>
        <v>0.008782793209876544</v>
      </c>
      <c r="AA33" s="119"/>
      <c r="AB33" s="170"/>
      <c r="AC33" s="157" t="e">
        <f t="shared" si="7"/>
        <v>#DIV/0!</v>
      </c>
      <c r="AD33" s="171"/>
      <c r="AE33" s="170"/>
      <c r="AF33" s="157"/>
      <c r="AG33" s="119"/>
      <c r="AH33" s="170"/>
      <c r="AI33" s="157"/>
      <c r="AJ33" s="120"/>
      <c r="AK33" s="170"/>
      <c r="AL33" s="157"/>
      <c r="AM33" s="242"/>
      <c r="AN33" s="172"/>
      <c r="AO33" s="157"/>
      <c r="AP33" s="179"/>
      <c r="AQ33" s="173"/>
      <c r="AR33" s="157"/>
      <c r="AS33" s="218"/>
      <c r="AT33" s="180"/>
      <c r="AU33" s="181"/>
      <c r="AV33" s="180"/>
      <c r="AW33" s="182"/>
      <c r="AX33" s="223">
        <f t="shared" si="13"/>
        <v>62</v>
      </c>
      <c r="AY33" s="223" t="b">
        <f t="shared" si="14"/>
        <v>0</v>
      </c>
      <c r="AZ33" s="223" t="str">
        <f t="shared" si="15"/>
        <v>K50</v>
      </c>
    </row>
    <row r="34" spans="1:52" ht="11.25" customHeight="1">
      <c r="A34" s="162">
        <f t="shared" si="16"/>
        <v>31</v>
      </c>
      <c r="B34" s="178">
        <v>39</v>
      </c>
      <c r="C34" s="134" t="s">
        <v>116</v>
      </c>
      <c r="D34" s="96">
        <f t="shared" si="0"/>
        <v>0.11021990740740742</v>
      </c>
      <c r="E34" s="97">
        <f t="shared" si="1"/>
      </c>
      <c r="F34" s="98">
        <f t="shared" si="2"/>
        <v>12</v>
      </c>
      <c r="G34" s="99">
        <f t="shared" si="3"/>
        <v>0.009184992283950618</v>
      </c>
      <c r="H34" s="164">
        <v>40</v>
      </c>
      <c r="I34" s="133">
        <v>46</v>
      </c>
      <c r="J34" s="134"/>
      <c r="K34" s="134"/>
      <c r="L34" s="133"/>
      <c r="M34" s="134"/>
      <c r="N34" s="135"/>
      <c r="O34" s="135"/>
      <c r="P34" s="166" t="s">
        <v>156</v>
      </c>
      <c r="Q34" s="167" t="s">
        <v>72</v>
      </c>
      <c r="R34" s="136">
        <v>1952</v>
      </c>
      <c r="S34" s="137" t="str">
        <f t="shared" si="4"/>
        <v>K50</v>
      </c>
      <c r="T34" s="138" t="s">
        <v>71</v>
      </c>
      <c r="U34" s="151">
        <v>0.05752314814814815</v>
      </c>
      <c r="V34" s="170">
        <v>6</v>
      </c>
      <c r="W34" s="157">
        <f t="shared" si="5"/>
        <v>0.009587191358024692</v>
      </c>
      <c r="X34" s="154">
        <v>0.05269675925925926</v>
      </c>
      <c r="Y34" s="170">
        <v>6</v>
      </c>
      <c r="Z34" s="157">
        <f t="shared" si="6"/>
        <v>0.008782793209876544</v>
      </c>
      <c r="AA34" s="119"/>
      <c r="AB34" s="170"/>
      <c r="AC34" s="157" t="e">
        <f t="shared" si="7"/>
        <v>#DIV/0!</v>
      </c>
      <c r="AD34" s="171"/>
      <c r="AE34" s="170"/>
      <c r="AF34" s="157"/>
      <c r="AG34" s="119"/>
      <c r="AH34" s="170"/>
      <c r="AI34" s="157"/>
      <c r="AJ34" s="120"/>
      <c r="AK34" s="170"/>
      <c r="AL34" s="157"/>
      <c r="AM34" s="242"/>
      <c r="AN34" s="172"/>
      <c r="AO34" s="157"/>
      <c r="AP34" s="179"/>
      <c r="AQ34" s="173"/>
      <c r="AR34" s="157"/>
      <c r="AS34" s="218"/>
      <c r="AT34" s="180"/>
      <c r="AU34" s="181"/>
      <c r="AV34" s="180"/>
      <c r="AW34" s="182"/>
      <c r="AX34" s="223">
        <f t="shared" si="13"/>
        <v>57</v>
      </c>
      <c r="AY34" s="223" t="b">
        <f t="shared" si="14"/>
        <v>0</v>
      </c>
      <c r="AZ34" s="223" t="str">
        <f t="shared" si="15"/>
        <v>K50</v>
      </c>
    </row>
    <row r="35" spans="1:52" ht="11.25" customHeight="1">
      <c r="A35" s="162">
        <f t="shared" si="16"/>
        <v>32</v>
      </c>
      <c r="B35" s="178">
        <v>58</v>
      </c>
      <c r="C35" s="134" t="s">
        <v>142</v>
      </c>
      <c r="D35" s="96">
        <f t="shared" si="0"/>
        <v>0.014710648148148148</v>
      </c>
      <c r="E35" s="97">
        <f t="shared" si="1"/>
        <v>0.0025462962962962982</v>
      </c>
      <c r="F35" s="98">
        <f t="shared" si="2"/>
        <v>6</v>
      </c>
      <c r="G35" s="99">
        <f t="shared" si="3"/>
        <v>0.0024517746913580245</v>
      </c>
      <c r="H35" s="164"/>
      <c r="I35" s="133">
        <v>1</v>
      </c>
      <c r="J35" s="134"/>
      <c r="K35" s="134"/>
      <c r="L35" s="133"/>
      <c r="M35" s="134"/>
      <c r="N35" s="135"/>
      <c r="O35" s="135"/>
      <c r="P35" s="166" t="s">
        <v>145</v>
      </c>
      <c r="Q35" s="167" t="s">
        <v>58</v>
      </c>
      <c r="R35" s="136">
        <v>1985</v>
      </c>
      <c r="S35" s="137" t="str">
        <f t="shared" si="4"/>
        <v>M20</v>
      </c>
      <c r="T35" s="138" t="s">
        <v>69</v>
      </c>
      <c r="U35" s="151"/>
      <c r="V35" s="170"/>
      <c r="W35" s="157"/>
      <c r="X35" s="154">
        <v>0.014710648148148148</v>
      </c>
      <c r="Y35" s="170">
        <v>6</v>
      </c>
      <c r="Z35" s="157">
        <f t="shared" si="6"/>
        <v>0.0024517746913580245</v>
      </c>
      <c r="AA35" s="119"/>
      <c r="AB35" s="170"/>
      <c r="AC35" s="157" t="e">
        <f t="shared" si="7"/>
        <v>#DIV/0!</v>
      </c>
      <c r="AD35" s="171"/>
      <c r="AE35" s="170"/>
      <c r="AF35" s="157"/>
      <c r="AG35" s="119"/>
      <c r="AH35" s="170"/>
      <c r="AI35" s="157"/>
      <c r="AJ35" s="120"/>
      <c r="AK35" s="170"/>
      <c r="AL35" s="157"/>
      <c r="AM35" s="242"/>
      <c r="AN35" s="172"/>
      <c r="AO35" s="157"/>
      <c r="AP35" s="120"/>
      <c r="AQ35" s="173"/>
      <c r="AR35" s="157"/>
      <c r="AS35" s="218"/>
      <c r="AT35" s="174"/>
      <c r="AU35" s="175"/>
      <c r="AV35" s="174"/>
      <c r="AW35" s="176"/>
      <c r="AX35" s="237">
        <f t="shared" si="13"/>
        <v>24</v>
      </c>
      <c r="AY35" s="238" t="str">
        <f t="shared" si="14"/>
        <v>M20</v>
      </c>
      <c r="AZ35" s="223" t="b">
        <f t="shared" si="15"/>
        <v>0</v>
      </c>
    </row>
    <row r="36" spans="1:52" ht="11.25" customHeight="1">
      <c r="A36" s="162">
        <f t="shared" si="16"/>
        <v>33</v>
      </c>
      <c r="B36" s="178">
        <v>57</v>
      </c>
      <c r="C36" s="134" t="s">
        <v>141</v>
      </c>
      <c r="D36" s="96">
        <f t="shared" si="0"/>
        <v>0.017256944444444446</v>
      </c>
      <c r="E36" s="97">
        <f t="shared" si="1"/>
        <v>0.00016203703703703345</v>
      </c>
      <c r="F36" s="98">
        <f t="shared" si="2"/>
        <v>6</v>
      </c>
      <c r="G36" s="99">
        <f t="shared" si="3"/>
        <v>0.0028761574074074076</v>
      </c>
      <c r="H36" s="164"/>
      <c r="I36" s="133">
        <v>5</v>
      </c>
      <c r="J36" s="134"/>
      <c r="K36" s="134"/>
      <c r="L36" s="133"/>
      <c r="M36" s="134"/>
      <c r="N36" s="135"/>
      <c r="O36" s="135"/>
      <c r="P36" s="166" t="s">
        <v>145</v>
      </c>
      <c r="Q36" s="167" t="s">
        <v>58</v>
      </c>
      <c r="R36" s="136">
        <v>1955</v>
      </c>
      <c r="S36" s="137" t="str">
        <f t="shared" si="4"/>
        <v>M50</v>
      </c>
      <c r="T36" s="138" t="s">
        <v>69</v>
      </c>
      <c r="U36" s="151"/>
      <c r="V36" s="170"/>
      <c r="W36" s="157"/>
      <c r="X36" s="154">
        <v>0.017256944444444446</v>
      </c>
      <c r="Y36" s="170">
        <v>6</v>
      </c>
      <c r="Z36" s="157">
        <f t="shared" si="6"/>
        <v>0.0028761574074074076</v>
      </c>
      <c r="AA36" s="119"/>
      <c r="AB36" s="170"/>
      <c r="AC36" s="157" t="e">
        <f t="shared" si="7"/>
        <v>#DIV/0!</v>
      </c>
      <c r="AD36" s="171"/>
      <c r="AE36" s="170"/>
      <c r="AF36" s="157"/>
      <c r="AG36" s="119"/>
      <c r="AH36" s="170"/>
      <c r="AI36" s="157"/>
      <c r="AJ36" s="120"/>
      <c r="AK36" s="170"/>
      <c r="AL36" s="157"/>
      <c r="AM36" s="242"/>
      <c r="AN36" s="172"/>
      <c r="AO36" s="157"/>
      <c r="AP36" s="120"/>
      <c r="AQ36" s="173"/>
      <c r="AR36" s="157"/>
      <c r="AS36" s="218"/>
      <c r="AT36" s="174"/>
      <c r="AU36" s="175"/>
      <c r="AV36" s="174"/>
      <c r="AW36" s="176"/>
      <c r="AX36" s="237">
        <f t="shared" si="13"/>
        <v>54</v>
      </c>
      <c r="AY36" s="238" t="str">
        <f t="shared" si="14"/>
        <v>M50</v>
      </c>
      <c r="AZ36" s="223" t="b">
        <f t="shared" si="15"/>
        <v>0</v>
      </c>
    </row>
    <row r="37" spans="1:52" ht="11.25" customHeight="1">
      <c r="A37" s="162">
        <f t="shared" si="16"/>
        <v>34</v>
      </c>
      <c r="B37" s="178">
        <v>28</v>
      </c>
      <c r="C37" s="134" t="s">
        <v>103</v>
      </c>
      <c r="D37" s="96">
        <f t="shared" si="0"/>
        <v>0.01741898148148148</v>
      </c>
      <c r="E37" s="97">
        <f t="shared" si="1"/>
        <v>0.00017361111111111396</v>
      </c>
      <c r="F37" s="98">
        <f t="shared" si="2"/>
        <v>6</v>
      </c>
      <c r="G37" s="99">
        <f t="shared" si="3"/>
        <v>0.0029031635802469133</v>
      </c>
      <c r="H37" s="164">
        <v>3</v>
      </c>
      <c r="I37" s="133"/>
      <c r="J37" s="134"/>
      <c r="K37" s="134"/>
      <c r="L37" s="133"/>
      <c r="M37" s="134"/>
      <c r="N37" s="135"/>
      <c r="O37" s="135"/>
      <c r="P37" s="166" t="s">
        <v>145</v>
      </c>
      <c r="Q37" s="167" t="s">
        <v>58</v>
      </c>
      <c r="R37" s="136">
        <v>1979</v>
      </c>
      <c r="S37" s="137" t="str">
        <f t="shared" si="4"/>
        <v>M30</v>
      </c>
      <c r="T37" s="138" t="s">
        <v>71</v>
      </c>
      <c r="U37" s="151">
        <v>0.01741898148148148</v>
      </c>
      <c r="V37" s="170">
        <v>6</v>
      </c>
      <c r="W37" s="157">
        <f>U37/V37</f>
        <v>0.0029031635802469133</v>
      </c>
      <c r="X37" s="154"/>
      <c r="Y37" s="170"/>
      <c r="Z37" s="157"/>
      <c r="AA37" s="119"/>
      <c r="AB37" s="170"/>
      <c r="AC37" s="157" t="e">
        <f t="shared" si="7"/>
        <v>#DIV/0!</v>
      </c>
      <c r="AD37" s="171"/>
      <c r="AE37" s="170"/>
      <c r="AF37" s="157" t="e">
        <f>AD37/AE37</f>
        <v>#DIV/0!</v>
      </c>
      <c r="AG37" s="119"/>
      <c r="AH37" s="170"/>
      <c r="AI37" s="157" t="e">
        <f>AG37/AH37</f>
        <v>#DIV/0!</v>
      </c>
      <c r="AJ37" s="120"/>
      <c r="AK37" s="170"/>
      <c r="AL37" s="157" t="e">
        <f>AJ37/AK37</f>
        <v>#DIV/0!</v>
      </c>
      <c r="AM37" s="253"/>
      <c r="AN37" s="172"/>
      <c r="AO37" s="157" t="e">
        <f>AM37/AN37</f>
        <v>#DIV/0!</v>
      </c>
      <c r="AP37" s="179"/>
      <c r="AQ37" s="173"/>
      <c r="AR37" s="157" t="e">
        <f>AP37/AQ37</f>
        <v>#DIV/0!</v>
      </c>
      <c r="AS37" s="218">
        <v>1</v>
      </c>
      <c r="AT37" s="180"/>
      <c r="AU37" s="181"/>
      <c r="AV37" s="180"/>
      <c r="AW37" s="182"/>
      <c r="AX37" s="237">
        <f t="shared" si="13"/>
        <v>30</v>
      </c>
      <c r="AY37" s="238" t="str">
        <f t="shared" si="14"/>
        <v>M30</v>
      </c>
      <c r="AZ37" s="223" t="b">
        <f t="shared" si="15"/>
        <v>0</v>
      </c>
    </row>
    <row r="38" spans="1:52" ht="11.25" customHeight="1">
      <c r="A38" s="162">
        <f t="shared" si="16"/>
        <v>35</v>
      </c>
      <c r="B38" s="178">
        <v>45</v>
      </c>
      <c r="C38" s="134" t="s">
        <v>125</v>
      </c>
      <c r="D38" s="96">
        <f t="shared" si="0"/>
        <v>0.017592592592592594</v>
      </c>
      <c r="E38" s="97">
        <f t="shared" si="1"/>
        <v>0.0010185185185185158</v>
      </c>
      <c r="F38" s="98">
        <f t="shared" si="2"/>
        <v>6</v>
      </c>
      <c r="G38" s="99">
        <f t="shared" si="3"/>
        <v>0.002932098765432099</v>
      </c>
      <c r="H38" s="164"/>
      <c r="I38" s="133">
        <v>7</v>
      </c>
      <c r="J38" s="134"/>
      <c r="K38" s="134"/>
      <c r="L38" s="133"/>
      <c r="M38" s="134"/>
      <c r="N38" s="135"/>
      <c r="O38" s="135"/>
      <c r="P38" s="166" t="s">
        <v>145</v>
      </c>
      <c r="Q38" s="167" t="s">
        <v>58</v>
      </c>
      <c r="R38" s="136">
        <v>1970</v>
      </c>
      <c r="S38" s="137" t="str">
        <f t="shared" si="4"/>
        <v>M30</v>
      </c>
      <c r="T38" s="138" t="s">
        <v>129</v>
      </c>
      <c r="U38" s="151"/>
      <c r="V38" s="170"/>
      <c r="W38" s="157"/>
      <c r="X38" s="154">
        <v>0.017592592592592594</v>
      </c>
      <c r="Y38" s="170">
        <v>6</v>
      </c>
      <c r="Z38" s="157">
        <f>X38/Y38</f>
        <v>0.002932098765432099</v>
      </c>
      <c r="AA38" s="119"/>
      <c r="AB38" s="170"/>
      <c r="AC38" s="157" t="e">
        <f t="shared" si="7"/>
        <v>#DIV/0!</v>
      </c>
      <c r="AD38" s="171"/>
      <c r="AE38" s="170"/>
      <c r="AF38" s="157"/>
      <c r="AG38" s="119"/>
      <c r="AH38" s="170"/>
      <c r="AI38" s="157"/>
      <c r="AJ38" s="120"/>
      <c r="AK38" s="170"/>
      <c r="AL38" s="157"/>
      <c r="AM38" s="242"/>
      <c r="AN38" s="172"/>
      <c r="AO38" s="157"/>
      <c r="AP38" s="120"/>
      <c r="AQ38" s="173"/>
      <c r="AR38" s="157"/>
      <c r="AS38" s="218"/>
      <c r="AT38" s="174"/>
      <c r="AU38" s="175"/>
      <c r="AV38" s="174"/>
      <c r="AW38" s="176"/>
      <c r="AX38" s="237">
        <f t="shared" si="13"/>
        <v>39</v>
      </c>
      <c r="AY38" s="238" t="str">
        <f t="shared" si="14"/>
        <v>M30</v>
      </c>
      <c r="AZ38" s="223" t="b">
        <f t="shared" si="15"/>
        <v>0</v>
      </c>
    </row>
    <row r="39" spans="1:52" ht="11.25" customHeight="1">
      <c r="A39" s="162">
        <f t="shared" si="16"/>
        <v>36</v>
      </c>
      <c r="B39" s="178">
        <v>3</v>
      </c>
      <c r="C39" s="134" t="s">
        <v>76</v>
      </c>
      <c r="D39" s="96">
        <f t="shared" si="0"/>
        <v>0.01861111111111111</v>
      </c>
      <c r="E39" s="97">
        <f t="shared" si="1"/>
        <v>0.0003356481481481509</v>
      </c>
      <c r="F39" s="98">
        <f t="shared" si="2"/>
        <v>6</v>
      </c>
      <c r="G39" s="99">
        <f t="shared" si="3"/>
        <v>0.0031018518518518517</v>
      </c>
      <c r="H39" s="164">
        <v>7</v>
      </c>
      <c r="I39" s="133"/>
      <c r="J39" s="134"/>
      <c r="K39" s="134"/>
      <c r="L39" s="133"/>
      <c r="M39" s="134"/>
      <c r="N39" s="135"/>
      <c r="O39" s="135"/>
      <c r="P39" s="166" t="s">
        <v>145</v>
      </c>
      <c r="Q39" s="167" t="s">
        <v>58</v>
      </c>
      <c r="R39" s="136">
        <v>1957</v>
      </c>
      <c r="S39" s="137" t="str">
        <f t="shared" si="4"/>
        <v>M50</v>
      </c>
      <c r="T39" s="138" t="s">
        <v>77</v>
      </c>
      <c r="U39" s="151">
        <v>0.01861111111111111</v>
      </c>
      <c r="V39" s="170">
        <v>6</v>
      </c>
      <c r="W39" s="157">
        <f>U39/V39</f>
        <v>0.0031018518518518517</v>
      </c>
      <c r="X39" s="154"/>
      <c r="Y39" s="170"/>
      <c r="Z39" s="157"/>
      <c r="AA39" s="119"/>
      <c r="AB39" s="170"/>
      <c r="AC39" s="157" t="e">
        <f t="shared" si="7"/>
        <v>#DIV/0!</v>
      </c>
      <c r="AD39" s="171"/>
      <c r="AE39" s="170"/>
      <c r="AF39" s="157" t="e">
        <f>AD39/AE39</f>
        <v>#DIV/0!</v>
      </c>
      <c r="AG39" s="119"/>
      <c r="AH39" s="170"/>
      <c r="AI39" s="157" t="e">
        <f>AG39/AH39</f>
        <v>#DIV/0!</v>
      </c>
      <c r="AJ39" s="120"/>
      <c r="AK39" s="170"/>
      <c r="AL39" s="157" t="e">
        <f>AJ39/AK39</f>
        <v>#DIV/0!</v>
      </c>
      <c r="AM39" s="253"/>
      <c r="AN39" s="172"/>
      <c r="AO39" s="157" t="e">
        <f>AM39/AN39</f>
        <v>#DIV/0!</v>
      </c>
      <c r="AP39" s="120"/>
      <c r="AQ39" s="173"/>
      <c r="AR39" s="157" t="e">
        <f>AP39/AQ39</f>
        <v>#DIV/0!</v>
      </c>
      <c r="AS39" s="254">
        <v>1</v>
      </c>
      <c r="AT39" s="219"/>
      <c r="AU39" s="219"/>
      <c r="AX39" s="237">
        <f t="shared" si="13"/>
        <v>52</v>
      </c>
      <c r="AY39" s="238" t="str">
        <f t="shared" si="14"/>
        <v>M50</v>
      </c>
      <c r="AZ39" s="223" t="b">
        <f t="shared" si="15"/>
        <v>0</v>
      </c>
    </row>
    <row r="40" spans="1:52" ht="11.25" customHeight="1">
      <c r="A40" s="162">
        <f t="shared" si="16"/>
        <v>37</v>
      </c>
      <c r="B40" s="178">
        <v>37</v>
      </c>
      <c r="C40" s="134" t="s">
        <v>112</v>
      </c>
      <c r="D40" s="96">
        <f t="shared" si="0"/>
        <v>0.01894675925925926</v>
      </c>
      <c r="E40" s="97">
        <f t="shared" si="1"/>
        <v>0.0006828703703703684</v>
      </c>
      <c r="F40" s="98">
        <f t="shared" si="2"/>
        <v>6</v>
      </c>
      <c r="G40" s="99">
        <f t="shared" si="3"/>
        <v>0.0031577932098765435</v>
      </c>
      <c r="H40" s="164">
        <v>8</v>
      </c>
      <c r="I40" s="133"/>
      <c r="J40" s="134"/>
      <c r="K40" s="134"/>
      <c r="L40" s="133"/>
      <c r="M40" s="134"/>
      <c r="N40" s="135"/>
      <c r="O40" s="135"/>
      <c r="P40" s="166" t="s">
        <v>145</v>
      </c>
      <c r="Q40" s="167" t="s">
        <v>58</v>
      </c>
      <c r="R40" s="136">
        <v>1986</v>
      </c>
      <c r="S40" s="137" t="str">
        <f t="shared" si="4"/>
        <v>M20</v>
      </c>
      <c r="T40" s="138" t="s">
        <v>113</v>
      </c>
      <c r="U40" s="151">
        <v>0.01894675925925926</v>
      </c>
      <c r="V40" s="170">
        <v>6</v>
      </c>
      <c r="W40" s="157">
        <f>U40/V40</f>
        <v>0.0031577932098765435</v>
      </c>
      <c r="X40" s="154"/>
      <c r="Y40" s="170"/>
      <c r="Z40" s="157"/>
      <c r="AA40" s="119"/>
      <c r="AB40" s="170"/>
      <c r="AC40" s="157" t="e">
        <f t="shared" si="7"/>
        <v>#DIV/0!</v>
      </c>
      <c r="AD40" s="171"/>
      <c r="AE40" s="170"/>
      <c r="AF40" s="157" t="e">
        <f>AD40/AE40</f>
        <v>#DIV/0!</v>
      </c>
      <c r="AG40" s="119"/>
      <c r="AH40" s="170"/>
      <c r="AI40" s="157" t="e">
        <f>AG40/AH40</f>
        <v>#DIV/0!</v>
      </c>
      <c r="AJ40" s="120"/>
      <c r="AK40" s="170"/>
      <c r="AL40" s="157" t="e">
        <f>AJ40/AK40</f>
        <v>#DIV/0!</v>
      </c>
      <c r="AM40" s="253"/>
      <c r="AN40" s="172"/>
      <c r="AO40" s="157" t="e">
        <f>AM40/AN40</f>
        <v>#DIV/0!</v>
      </c>
      <c r="AP40" s="120"/>
      <c r="AQ40" s="173"/>
      <c r="AR40" s="157" t="e">
        <f>AP40/AQ40</f>
        <v>#DIV/0!</v>
      </c>
      <c r="AS40" s="218">
        <v>1</v>
      </c>
      <c r="AT40" s="174"/>
      <c r="AU40" s="175"/>
      <c r="AV40" s="174"/>
      <c r="AW40" s="176"/>
      <c r="AX40" s="223">
        <f t="shared" si="13"/>
        <v>23</v>
      </c>
      <c r="AY40" s="223" t="str">
        <f t="shared" si="14"/>
        <v>M20</v>
      </c>
      <c r="AZ40" s="223" t="b">
        <f t="shared" si="15"/>
        <v>0</v>
      </c>
    </row>
    <row r="41" spans="1:52" ht="11.25" customHeight="1">
      <c r="A41" s="162">
        <f t="shared" si="16"/>
        <v>38</v>
      </c>
      <c r="B41" s="178">
        <v>43</v>
      </c>
      <c r="C41" s="134" t="s">
        <v>123</v>
      </c>
      <c r="D41" s="96">
        <f t="shared" si="0"/>
        <v>0.01962962962962963</v>
      </c>
      <c r="E41" s="97">
        <f t="shared" si="1"/>
        <v>8.101851851851846E-05</v>
      </c>
      <c r="F41" s="98">
        <f t="shared" si="2"/>
        <v>6</v>
      </c>
      <c r="G41" s="99">
        <f t="shared" si="3"/>
        <v>0.003271604938271605</v>
      </c>
      <c r="H41" s="164"/>
      <c r="I41" s="133">
        <v>12</v>
      </c>
      <c r="J41" s="134"/>
      <c r="K41" s="134"/>
      <c r="L41" s="133"/>
      <c r="M41" s="134"/>
      <c r="N41" s="135"/>
      <c r="O41" s="135"/>
      <c r="P41" s="166" t="s">
        <v>145</v>
      </c>
      <c r="Q41" s="167" t="s">
        <v>58</v>
      </c>
      <c r="R41" s="136">
        <v>1960</v>
      </c>
      <c r="S41" s="137" t="str">
        <f t="shared" si="4"/>
        <v>M40</v>
      </c>
      <c r="T41" s="138" t="s">
        <v>69</v>
      </c>
      <c r="U41" s="151"/>
      <c r="V41" s="170"/>
      <c r="W41" s="157"/>
      <c r="X41" s="154">
        <v>0.01962962962962963</v>
      </c>
      <c r="Y41" s="170">
        <v>6</v>
      </c>
      <c r="Z41" s="157">
        <f>X41/Y41</f>
        <v>0.003271604938271605</v>
      </c>
      <c r="AA41" s="119"/>
      <c r="AB41" s="170"/>
      <c r="AC41" s="157" t="e">
        <f t="shared" si="7"/>
        <v>#DIV/0!</v>
      </c>
      <c r="AD41" s="171"/>
      <c r="AE41" s="170"/>
      <c r="AF41" s="157"/>
      <c r="AG41" s="119"/>
      <c r="AH41" s="170"/>
      <c r="AI41" s="157"/>
      <c r="AJ41" s="120"/>
      <c r="AK41" s="170"/>
      <c r="AL41" s="157"/>
      <c r="AM41" s="242"/>
      <c r="AN41" s="172"/>
      <c r="AO41" s="157"/>
      <c r="AP41" s="120"/>
      <c r="AQ41" s="173"/>
      <c r="AR41" s="157"/>
      <c r="AS41" s="218"/>
      <c r="AT41" s="174"/>
      <c r="AU41" s="175"/>
      <c r="AV41" s="174"/>
      <c r="AW41" s="176"/>
      <c r="AX41" s="237">
        <f t="shared" si="13"/>
        <v>49</v>
      </c>
      <c r="AY41" s="238" t="str">
        <f t="shared" si="14"/>
        <v>M40</v>
      </c>
      <c r="AZ41" s="223" t="b">
        <f t="shared" si="15"/>
        <v>0</v>
      </c>
    </row>
    <row r="42" spans="1:52" ht="11.25" customHeight="1">
      <c r="A42" s="162">
        <f t="shared" si="16"/>
        <v>39</v>
      </c>
      <c r="B42" s="178">
        <v>36</v>
      </c>
      <c r="C42" s="134" t="s">
        <v>110</v>
      </c>
      <c r="D42" s="96">
        <f t="shared" si="0"/>
        <v>0.019710648148148147</v>
      </c>
      <c r="E42" s="97">
        <f t="shared" si="1"/>
        <v>0.0009143518518518537</v>
      </c>
      <c r="F42" s="98">
        <f t="shared" si="2"/>
        <v>6</v>
      </c>
      <c r="G42" s="99">
        <f t="shared" si="3"/>
        <v>0.003285108024691358</v>
      </c>
      <c r="H42" s="164">
        <v>10</v>
      </c>
      <c r="I42" s="133"/>
      <c r="J42" s="134"/>
      <c r="K42" s="134"/>
      <c r="L42" s="133"/>
      <c r="M42" s="134"/>
      <c r="N42" s="135"/>
      <c r="O42" s="135"/>
      <c r="P42" s="166" t="s">
        <v>145</v>
      </c>
      <c r="Q42" s="167" t="s">
        <v>58</v>
      </c>
      <c r="R42" s="136">
        <v>1969</v>
      </c>
      <c r="S42" s="137" t="str">
        <f t="shared" si="4"/>
        <v>M40</v>
      </c>
      <c r="T42" s="138" t="s">
        <v>69</v>
      </c>
      <c r="U42" s="151">
        <v>0.019710648148148147</v>
      </c>
      <c r="V42" s="170">
        <v>6</v>
      </c>
      <c r="W42" s="157">
        <f>U42/V42</f>
        <v>0.003285108024691358</v>
      </c>
      <c r="X42" s="154"/>
      <c r="Y42" s="170"/>
      <c r="Z42" s="157"/>
      <c r="AA42" s="119"/>
      <c r="AB42" s="170"/>
      <c r="AC42" s="157" t="e">
        <f t="shared" si="7"/>
        <v>#DIV/0!</v>
      </c>
      <c r="AD42" s="171"/>
      <c r="AE42" s="170"/>
      <c r="AF42" s="157" t="e">
        <f>AD42/AE42</f>
        <v>#DIV/0!</v>
      </c>
      <c r="AG42" s="119"/>
      <c r="AH42" s="170"/>
      <c r="AI42" s="157" t="e">
        <f>AG42/AH42</f>
        <v>#DIV/0!</v>
      </c>
      <c r="AJ42" s="120"/>
      <c r="AK42" s="170"/>
      <c r="AL42" s="157" t="e">
        <f>AJ42/AK42</f>
        <v>#DIV/0!</v>
      </c>
      <c r="AM42" s="253"/>
      <c r="AN42" s="172"/>
      <c r="AO42" s="157" t="e">
        <f>AM42/AN42</f>
        <v>#DIV/0!</v>
      </c>
      <c r="AP42" s="120"/>
      <c r="AQ42" s="173"/>
      <c r="AR42" s="157" t="e">
        <f>AP42/AQ42</f>
        <v>#DIV/0!</v>
      </c>
      <c r="AS42" s="218">
        <v>1</v>
      </c>
      <c r="AT42" s="180"/>
      <c r="AU42" s="181"/>
      <c r="AV42" s="180"/>
      <c r="AW42" s="182"/>
      <c r="AX42" s="237">
        <f t="shared" si="13"/>
        <v>40</v>
      </c>
      <c r="AY42" s="238" t="str">
        <f t="shared" si="14"/>
        <v>M40</v>
      </c>
      <c r="AZ42" s="223" t="b">
        <f t="shared" si="15"/>
        <v>0</v>
      </c>
    </row>
    <row r="43" spans="1:52" ht="11.25" customHeight="1">
      <c r="A43" s="162">
        <f t="shared" si="16"/>
        <v>40</v>
      </c>
      <c r="B43" s="178">
        <v>48</v>
      </c>
      <c r="C43" s="134" t="s">
        <v>130</v>
      </c>
      <c r="D43" s="96">
        <f t="shared" si="0"/>
        <v>0.020625</v>
      </c>
      <c r="E43" s="97">
        <f t="shared" si="1"/>
        <v>0.0013425925925925931</v>
      </c>
      <c r="F43" s="98">
        <f t="shared" si="2"/>
        <v>6</v>
      </c>
      <c r="G43" s="99">
        <f t="shared" si="3"/>
        <v>0.0034375</v>
      </c>
      <c r="H43" s="164"/>
      <c r="I43" s="133">
        <v>15</v>
      </c>
      <c r="J43" s="134"/>
      <c r="K43" s="134"/>
      <c r="L43" s="133"/>
      <c r="M43" s="134"/>
      <c r="N43" s="135"/>
      <c r="O43" s="135"/>
      <c r="P43" s="166" t="s">
        <v>145</v>
      </c>
      <c r="Q43" s="167" t="s">
        <v>72</v>
      </c>
      <c r="R43" s="136">
        <v>1986</v>
      </c>
      <c r="S43" s="137" t="str">
        <f t="shared" si="4"/>
        <v>K16</v>
      </c>
      <c r="T43" s="138" t="s">
        <v>131</v>
      </c>
      <c r="U43" s="151"/>
      <c r="V43" s="170"/>
      <c r="W43" s="157"/>
      <c r="X43" s="154">
        <v>0.020625</v>
      </c>
      <c r="Y43" s="170">
        <v>6</v>
      </c>
      <c r="Z43" s="157">
        <f>X43/Y43</f>
        <v>0.0034375</v>
      </c>
      <c r="AA43" s="119"/>
      <c r="AB43" s="170"/>
      <c r="AC43" s="157" t="e">
        <f t="shared" si="7"/>
        <v>#DIV/0!</v>
      </c>
      <c r="AD43" s="171"/>
      <c r="AE43" s="170"/>
      <c r="AF43" s="157"/>
      <c r="AG43" s="119"/>
      <c r="AH43" s="170"/>
      <c r="AI43" s="157"/>
      <c r="AJ43" s="120"/>
      <c r="AK43" s="170"/>
      <c r="AL43" s="157"/>
      <c r="AM43" s="242"/>
      <c r="AN43" s="172"/>
      <c r="AO43" s="157"/>
      <c r="AP43" s="120"/>
      <c r="AQ43" s="173"/>
      <c r="AR43" s="157"/>
      <c r="AS43" s="218"/>
      <c r="AT43" s="174"/>
      <c r="AU43" s="175"/>
      <c r="AV43" s="174"/>
      <c r="AW43" s="176"/>
      <c r="AX43" s="237">
        <f t="shared" si="13"/>
        <v>23</v>
      </c>
      <c r="AY43" s="238" t="b">
        <f t="shared" si="14"/>
        <v>0</v>
      </c>
      <c r="AZ43" s="223" t="str">
        <f t="shared" si="15"/>
        <v>K16</v>
      </c>
    </row>
    <row r="44" spans="1:52" ht="11.25" customHeight="1">
      <c r="A44" s="162">
        <f t="shared" si="16"/>
        <v>41</v>
      </c>
      <c r="B44" s="178">
        <v>47</v>
      </c>
      <c r="C44" s="134" t="s">
        <v>127</v>
      </c>
      <c r="D44" s="96">
        <f t="shared" si="0"/>
        <v>0.021967592592592594</v>
      </c>
      <c r="E44" s="97">
        <f t="shared" si="1"/>
        <v>0.0015162037037037036</v>
      </c>
      <c r="F44" s="98">
        <f t="shared" si="2"/>
        <v>6</v>
      </c>
      <c r="G44" s="99">
        <f t="shared" si="3"/>
        <v>0.0036612654320987655</v>
      </c>
      <c r="H44" s="164"/>
      <c r="I44" s="133">
        <v>20</v>
      </c>
      <c r="J44" s="134"/>
      <c r="K44" s="134"/>
      <c r="L44" s="133"/>
      <c r="M44" s="134"/>
      <c r="N44" s="135"/>
      <c r="O44" s="135"/>
      <c r="P44" s="166" t="s">
        <v>145</v>
      </c>
      <c r="Q44" s="167" t="s">
        <v>58</v>
      </c>
      <c r="R44" s="136">
        <v>1961</v>
      </c>
      <c r="S44" s="137" t="str">
        <f t="shared" si="4"/>
        <v>M40</v>
      </c>
      <c r="T44" s="138" t="s">
        <v>128</v>
      </c>
      <c r="U44" s="151"/>
      <c r="V44" s="170"/>
      <c r="W44" s="157"/>
      <c r="X44" s="154">
        <v>0.021967592592592594</v>
      </c>
      <c r="Y44" s="170">
        <v>6</v>
      </c>
      <c r="Z44" s="157">
        <f>X44/Y44</f>
        <v>0.0036612654320987655</v>
      </c>
      <c r="AA44" s="119"/>
      <c r="AB44" s="170"/>
      <c r="AC44" s="157" t="e">
        <f t="shared" si="7"/>
        <v>#DIV/0!</v>
      </c>
      <c r="AD44" s="171"/>
      <c r="AE44" s="170"/>
      <c r="AF44" s="157"/>
      <c r="AG44" s="119"/>
      <c r="AH44" s="170"/>
      <c r="AI44" s="157"/>
      <c r="AJ44" s="120"/>
      <c r="AK44" s="170"/>
      <c r="AL44" s="157"/>
      <c r="AM44" s="242"/>
      <c r="AN44" s="172"/>
      <c r="AO44" s="157"/>
      <c r="AP44" s="120"/>
      <c r="AQ44" s="173"/>
      <c r="AR44" s="157"/>
      <c r="AS44" s="254"/>
      <c r="AT44" s="174"/>
      <c r="AU44" s="175"/>
      <c r="AV44" s="174"/>
      <c r="AW44" s="176"/>
      <c r="AX44" s="237">
        <f t="shared" si="13"/>
        <v>48</v>
      </c>
      <c r="AY44" s="238" t="str">
        <f t="shared" si="14"/>
        <v>M40</v>
      </c>
      <c r="AZ44" s="223" t="b">
        <f t="shared" si="15"/>
        <v>0</v>
      </c>
    </row>
    <row r="45" spans="1:52" ht="11.25" customHeight="1">
      <c r="A45" s="162">
        <f t="shared" si="16"/>
        <v>42</v>
      </c>
      <c r="B45" s="178">
        <v>38</v>
      </c>
      <c r="C45" s="134" t="s">
        <v>115</v>
      </c>
      <c r="D45" s="96">
        <f t="shared" si="0"/>
        <v>0.023483796296296298</v>
      </c>
      <c r="E45" s="97">
        <f t="shared" si="1"/>
        <v>0.015555555555555555</v>
      </c>
      <c r="F45" s="98">
        <f t="shared" si="2"/>
        <v>6</v>
      </c>
      <c r="G45" s="99">
        <f t="shared" si="3"/>
        <v>0.003913966049382716</v>
      </c>
      <c r="H45" s="164">
        <v>20</v>
      </c>
      <c r="I45" s="133"/>
      <c r="J45" s="134"/>
      <c r="K45" s="134"/>
      <c r="L45" s="133"/>
      <c r="M45" s="134"/>
      <c r="N45" s="135"/>
      <c r="O45" s="135"/>
      <c r="P45" s="166" t="s">
        <v>145</v>
      </c>
      <c r="Q45" s="167" t="s">
        <v>58</v>
      </c>
      <c r="R45" s="136">
        <v>1975</v>
      </c>
      <c r="S45" s="137" t="str">
        <f t="shared" si="4"/>
        <v>M30</v>
      </c>
      <c r="T45" s="138" t="s">
        <v>71</v>
      </c>
      <c r="U45" s="151">
        <v>0.023483796296296298</v>
      </c>
      <c r="V45" s="170">
        <v>6</v>
      </c>
      <c r="W45" s="157">
        <f>U45/V45</f>
        <v>0.003913966049382716</v>
      </c>
      <c r="X45" s="154"/>
      <c r="Y45" s="170"/>
      <c r="Z45" s="157"/>
      <c r="AA45" s="122"/>
      <c r="AB45" s="170"/>
      <c r="AC45" s="157" t="e">
        <f t="shared" si="7"/>
        <v>#DIV/0!</v>
      </c>
      <c r="AD45" s="194"/>
      <c r="AE45" s="170"/>
      <c r="AF45" s="157" t="e">
        <f>AD45/AE45</f>
        <v>#DIV/0!</v>
      </c>
      <c r="AG45" s="122"/>
      <c r="AH45" s="139"/>
      <c r="AI45" s="157" t="e">
        <f>AG45/AH45</f>
        <v>#DIV/0!</v>
      </c>
      <c r="AJ45" s="120"/>
      <c r="AK45" s="170"/>
      <c r="AL45" s="157" t="e">
        <f>AJ45/AK45</f>
        <v>#DIV/0!</v>
      </c>
      <c r="AM45" s="190"/>
      <c r="AN45" s="172"/>
      <c r="AO45" s="140" t="e">
        <f>AM45/AN45</f>
        <v>#DIV/0!</v>
      </c>
      <c r="AP45" s="179"/>
      <c r="AQ45" s="196"/>
      <c r="AR45" s="157" t="e">
        <f>AP45/AQ45</f>
        <v>#DIV/0!</v>
      </c>
      <c r="AS45" s="218">
        <v>1</v>
      </c>
      <c r="AT45" s="180"/>
      <c r="AU45" s="181"/>
      <c r="AV45" s="180"/>
      <c r="AW45" s="182"/>
      <c r="AX45" s="223">
        <f t="shared" si="13"/>
        <v>34</v>
      </c>
      <c r="AY45" s="223" t="str">
        <f t="shared" si="14"/>
        <v>M30</v>
      </c>
      <c r="AZ45" s="223" t="b">
        <f t="shared" si="15"/>
        <v>0</v>
      </c>
    </row>
    <row r="46" spans="1:52" ht="11.25" customHeight="1">
      <c r="A46" s="162">
        <f t="shared" si="16"/>
        <v>43</v>
      </c>
      <c r="B46" s="255">
        <v>44</v>
      </c>
      <c r="C46" s="256" t="s">
        <v>124</v>
      </c>
      <c r="D46" s="96">
        <f t="shared" si="0"/>
        <v>0.03903935185185185</v>
      </c>
      <c r="E46" s="257">
        <f t="shared" si="1"/>
      </c>
      <c r="F46" s="98">
        <f t="shared" si="2"/>
        <v>6</v>
      </c>
      <c r="G46" s="99">
        <f t="shared" si="3"/>
        <v>0.006506558641975309</v>
      </c>
      <c r="H46" s="256"/>
      <c r="I46" s="258">
        <v>26</v>
      </c>
      <c r="J46" s="256"/>
      <c r="K46" s="256"/>
      <c r="L46" s="258"/>
      <c r="M46" s="256"/>
      <c r="N46" s="259"/>
      <c r="O46" s="260"/>
      <c r="P46" s="259" t="s">
        <v>156</v>
      </c>
      <c r="Q46" s="261" t="s">
        <v>72</v>
      </c>
      <c r="R46" s="261">
        <v>1982</v>
      </c>
      <c r="S46" s="262" t="str">
        <f t="shared" si="4"/>
        <v>K16</v>
      </c>
      <c r="T46" s="263" t="s">
        <v>71</v>
      </c>
      <c r="U46" s="264"/>
      <c r="V46" s="265"/>
      <c r="W46" s="266"/>
      <c r="X46" s="253">
        <v>0.03903935185185185</v>
      </c>
      <c r="Y46" s="265">
        <v>6</v>
      </c>
      <c r="Z46" s="157">
        <f>X46/Y46</f>
        <v>0.006506558641975309</v>
      </c>
      <c r="AA46" s="267"/>
      <c r="AB46" s="265"/>
      <c r="AC46" s="157" t="e">
        <f t="shared" si="7"/>
        <v>#DIV/0!</v>
      </c>
      <c r="AD46" s="268"/>
      <c r="AE46" s="265"/>
      <c r="AF46" s="266"/>
      <c r="AG46" s="267"/>
      <c r="AH46" s="265"/>
      <c r="AI46" s="266"/>
      <c r="AJ46" s="269"/>
      <c r="AK46" s="265"/>
      <c r="AL46" s="266"/>
      <c r="AM46" s="270"/>
      <c r="AN46" s="271"/>
      <c r="AO46" s="272"/>
      <c r="AP46" s="121"/>
      <c r="AQ46" s="273"/>
      <c r="AR46" s="266"/>
      <c r="AS46" s="218"/>
      <c r="AT46" s="174"/>
      <c r="AU46" s="175"/>
      <c r="AV46" s="174"/>
      <c r="AW46" s="176"/>
      <c r="AX46" s="237">
        <f t="shared" si="13"/>
        <v>27</v>
      </c>
      <c r="AY46" s="238" t="b">
        <f t="shared" si="14"/>
        <v>0</v>
      </c>
      <c r="AZ46" s="223" t="str">
        <f t="shared" si="15"/>
        <v>K16</v>
      </c>
    </row>
    <row r="47" spans="1:52" ht="11.25" customHeight="1">
      <c r="A47" s="162">
        <f t="shared" si="16"/>
        <v>44</v>
      </c>
      <c r="B47" s="136">
        <v>54</v>
      </c>
      <c r="C47" s="134" t="s">
        <v>139</v>
      </c>
      <c r="D47" s="96">
        <f t="shared" si="0"/>
        <v>0.03903935185185185</v>
      </c>
      <c r="E47" s="274">
        <f t="shared" si="1"/>
        <v>0.0017708333333333326</v>
      </c>
      <c r="F47" s="98">
        <f t="shared" si="2"/>
        <v>6</v>
      </c>
      <c r="G47" s="99">
        <f t="shared" si="3"/>
        <v>0.006506558641975309</v>
      </c>
      <c r="H47" s="134"/>
      <c r="I47" s="133">
        <v>27</v>
      </c>
      <c r="J47" s="134"/>
      <c r="K47" s="134"/>
      <c r="L47" s="133"/>
      <c r="M47" s="134"/>
      <c r="N47" s="135"/>
      <c r="O47" s="135"/>
      <c r="P47" s="135" t="s">
        <v>156</v>
      </c>
      <c r="Q47" s="136" t="s">
        <v>72</v>
      </c>
      <c r="R47" s="136">
        <v>1962</v>
      </c>
      <c r="S47" s="137" t="str">
        <f t="shared" si="4"/>
        <v>K36</v>
      </c>
      <c r="T47" s="138" t="s">
        <v>71</v>
      </c>
      <c r="U47" s="275"/>
      <c r="V47" s="139"/>
      <c r="W47" s="140"/>
      <c r="X47" s="276">
        <v>0.03903935185185185</v>
      </c>
      <c r="Y47" s="139">
        <v>6</v>
      </c>
      <c r="Z47" s="157">
        <f>X47/Y47</f>
        <v>0.006506558641975309</v>
      </c>
      <c r="AA47" s="122"/>
      <c r="AB47" s="139"/>
      <c r="AC47" s="157" t="e">
        <f t="shared" si="7"/>
        <v>#DIV/0!</v>
      </c>
      <c r="AD47" s="194"/>
      <c r="AE47" s="139"/>
      <c r="AF47" s="140"/>
      <c r="AG47" s="122"/>
      <c r="AH47" s="139"/>
      <c r="AI47" s="140"/>
      <c r="AJ47" s="277"/>
      <c r="AK47" s="139"/>
      <c r="AL47" s="140"/>
      <c r="AM47" s="278"/>
      <c r="AN47" s="279"/>
      <c r="AO47" s="280"/>
      <c r="AP47" s="120"/>
      <c r="AQ47" s="196"/>
      <c r="AR47" s="140"/>
      <c r="AS47" s="254"/>
      <c r="AT47" s="174"/>
      <c r="AU47" s="175"/>
      <c r="AV47" s="174"/>
      <c r="AW47" s="176"/>
      <c r="AX47" s="237">
        <f t="shared" si="13"/>
        <v>47</v>
      </c>
      <c r="AY47" s="238" t="b">
        <f t="shared" si="14"/>
        <v>0</v>
      </c>
      <c r="AZ47" s="223" t="str">
        <f t="shared" si="15"/>
        <v>K36</v>
      </c>
    </row>
    <row r="48" spans="1:52" ht="11.25" customHeight="1">
      <c r="A48" s="162">
        <f t="shared" si="16"/>
        <v>45</v>
      </c>
      <c r="B48" s="255">
        <v>50</v>
      </c>
      <c r="C48" s="256" t="s">
        <v>133</v>
      </c>
      <c r="D48" s="96">
        <f t="shared" si="0"/>
        <v>0.040810185185185185</v>
      </c>
      <c r="E48" s="257">
        <f t="shared" si="1"/>
        <v>0.00018518518518518406</v>
      </c>
      <c r="F48" s="98">
        <f t="shared" si="2"/>
        <v>6</v>
      </c>
      <c r="G48" s="99">
        <f t="shared" si="3"/>
        <v>0.006801697530864198</v>
      </c>
      <c r="H48" s="256"/>
      <c r="I48" s="258">
        <v>29</v>
      </c>
      <c r="J48" s="256"/>
      <c r="K48" s="256"/>
      <c r="L48" s="258"/>
      <c r="M48" s="256"/>
      <c r="N48" s="259"/>
      <c r="O48" s="259"/>
      <c r="P48" s="259" t="s">
        <v>156</v>
      </c>
      <c r="Q48" s="261" t="s">
        <v>72</v>
      </c>
      <c r="R48" s="261">
        <v>1982</v>
      </c>
      <c r="S48" s="262" t="str">
        <f t="shared" si="4"/>
        <v>K16</v>
      </c>
      <c r="T48" s="263" t="s">
        <v>71</v>
      </c>
      <c r="U48" s="281"/>
      <c r="V48" s="265"/>
      <c r="W48" s="266"/>
      <c r="X48" s="282">
        <v>0.040810185185185185</v>
      </c>
      <c r="Y48" s="265">
        <v>6</v>
      </c>
      <c r="Z48" s="157">
        <f>X48/Y48</f>
        <v>0.006801697530864198</v>
      </c>
      <c r="AA48" s="267"/>
      <c r="AB48" s="265"/>
      <c r="AC48" s="157" t="e">
        <f t="shared" si="7"/>
        <v>#DIV/0!</v>
      </c>
      <c r="AD48" s="268"/>
      <c r="AE48" s="265"/>
      <c r="AF48" s="266"/>
      <c r="AG48" s="267"/>
      <c r="AH48" s="265"/>
      <c r="AI48" s="266"/>
      <c r="AJ48" s="269"/>
      <c r="AK48" s="265"/>
      <c r="AL48" s="266"/>
      <c r="AM48" s="270"/>
      <c r="AN48" s="271"/>
      <c r="AO48" s="283"/>
      <c r="AP48" s="284"/>
      <c r="AQ48" s="273"/>
      <c r="AR48" s="266"/>
      <c r="AS48" s="218"/>
      <c r="AT48" s="174"/>
      <c r="AU48" s="175"/>
      <c r="AV48" s="174"/>
      <c r="AW48" s="176"/>
      <c r="AX48" s="285">
        <f t="shared" si="13"/>
        <v>27</v>
      </c>
      <c r="AY48" s="286" t="b">
        <f t="shared" si="14"/>
        <v>0</v>
      </c>
      <c r="AZ48" s="287" t="str">
        <f t="shared" si="15"/>
        <v>K16</v>
      </c>
    </row>
    <row r="49" spans="1:52" ht="11.25" customHeight="1">
      <c r="A49" s="162">
        <f t="shared" si="16"/>
        <v>46</v>
      </c>
      <c r="B49" s="136">
        <v>55</v>
      </c>
      <c r="C49" s="134" t="s">
        <v>140</v>
      </c>
      <c r="D49" s="96">
        <f t="shared" si="0"/>
        <v>0.04099537037037037</v>
      </c>
      <c r="E49" s="274">
        <f t="shared" si="1"/>
        <v>0.0011689814814814861</v>
      </c>
      <c r="F49" s="98">
        <f t="shared" si="2"/>
        <v>6</v>
      </c>
      <c r="G49" s="99">
        <f t="shared" si="3"/>
        <v>0.006832561728395061</v>
      </c>
      <c r="H49" s="134"/>
      <c r="I49" s="133">
        <v>31</v>
      </c>
      <c r="J49" s="134"/>
      <c r="K49" s="134"/>
      <c r="L49" s="133"/>
      <c r="M49" s="134"/>
      <c r="N49" s="135"/>
      <c r="O49" s="135"/>
      <c r="P49" s="135" t="s">
        <v>156</v>
      </c>
      <c r="Q49" s="136" t="s">
        <v>72</v>
      </c>
      <c r="R49" s="136">
        <v>1953</v>
      </c>
      <c r="S49" s="137" t="str">
        <f t="shared" si="4"/>
        <v>K50</v>
      </c>
      <c r="T49" s="138" t="s">
        <v>87</v>
      </c>
      <c r="U49" s="275"/>
      <c r="V49" s="139"/>
      <c r="W49" s="140"/>
      <c r="X49" s="276">
        <v>0.04099537037037037</v>
      </c>
      <c r="Y49" s="139">
        <v>6</v>
      </c>
      <c r="Z49" s="157">
        <f>X49/Y49</f>
        <v>0.006832561728395061</v>
      </c>
      <c r="AA49" s="122"/>
      <c r="AB49" s="139"/>
      <c r="AC49" s="157" t="e">
        <f t="shared" si="7"/>
        <v>#DIV/0!</v>
      </c>
      <c r="AD49" s="194"/>
      <c r="AE49" s="139"/>
      <c r="AF49" s="140"/>
      <c r="AG49" s="122"/>
      <c r="AH49" s="139"/>
      <c r="AI49" s="140"/>
      <c r="AJ49" s="277"/>
      <c r="AK49" s="139"/>
      <c r="AL49" s="140"/>
      <c r="AM49" s="278"/>
      <c r="AN49" s="279"/>
      <c r="AO49" s="280"/>
      <c r="AP49" s="120"/>
      <c r="AQ49" s="196"/>
      <c r="AR49" s="140"/>
      <c r="AS49" s="288"/>
      <c r="AT49" s="289"/>
      <c r="AU49" s="290"/>
      <c r="AV49" s="289"/>
      <c r="AW49" s="291"/>
      <c r="AX49" s="237">
        <f t="shared" si="13"/>
        <v>56</v>
      </c>
      <c r="AY49" s="238" t="b">
        <f t="shared" si="14"/>
        <v>0</v>
      </c>
      <c r="AZ49" s="223" t="str">
        <f t="shared" si="15"/>
        <v>K50</v>
      </c>
    </row>
    <row r="50" spans="1:52" ht="11.25" customHeight="1">
      <c r="A50" s="292">
        <f t="shared" si="16"/>
        <v>47</v>
      </c>
      <c r="B50" s="255">
        <v>11</v>
      </c>
      <c r="C50" s="256" t="s">
        <v>68</v>
      </c>
      <c r="D50" s="96">
        <f t="shared" si="0"/>
        <v>0.042164351851851856</v>
      </c>
      <c r="E50" s="257">
        <f t="shared" si="1"/>
        <v>0.0009722222222222146</v>
      </c>
      <c r="F50" s="98">
        <f t="shared" si="2"/>
        <v>6</v>
      </c>
      <c r="G50" s="99">
        <f t="shared" si="3"/>
        <v>0.007027391975308643</v>
      </c>
      <c r="H50" s="256">
        <v>24</v>
      </c>
      <c r="I50" s="258"/>
      <c r="J50" s="256"/>
      <c r="K50" s="256"/>
      <c r="L50" s="258"/>
      <c r="M50" s="256"/>
      <c r="N50" s="259"/>
      <c r="O50" s="259"/>
      <c r="P50" s="259" t="s">
        <v>156</v>
      </c>
      <c r="Q50" s="261" t="s">
        <v>58</v>
      </c>
      <c r="R50" s="261">
        <v>1942</v>
      </c>
      <c r="S50" s="262" t="str">
        <f t="shared" si="4"/>
        <v>M60</v>
      </c>
      <c r="T50" s="263" t="s">
        <v>71</v>
      </c>
      <c r="U50" s="281">
        <v>0.042164351851851856</v>
      </c>
      <c r="V50" s="265">
        <v>6</v>
      </c>
      <c r="W50" s="266">
        <f>U50/V50</f>
        <v>0.007027391975308643</v>
      </c>
      <c r="X50" s="282"/>
      <c r="Y50" s="265"/>
      <c r="Z50" s="157"/>
      <c r="AA50" s="267"/>
      <c r="AB50" s="265"/>
      <c r="AC50" s="157" t="e">
        <f t="shared" si="7"/>
        <v>#DIV/0!</v>
      </c>
      <c r="AD50" s="268"/>
      <c r="AE50" s="265"/>
      <c r="AF50" s="266" t="e">
        <f>AD50/AE50</f>
        <v>#DIV/0!</v>
      </c>
      <c r="AG50" s="267"/>
      <c r="AH50" s="265"/>
      <c r="AI50" s="266" t="e">
        <f>AG50/AH50</f>
        <v>#DIV/0!</v>
      </c>
      <c r="AJ50" s="269"/>
      <c r="AK50" s="265"/>
      <c r="AL50" s="266" t="e">
        <f>AJ50/AK50</f>
        <v>#DIV/0!</v>
      </c>
      <c r="AM50" s="270"/>
      <c r="AN50" s="271"/>
      <c r="AO50" s="283" t="e">
        <f>AM50/AN50</f>
        <v>#DIV/0!</v>
      </c>
      <c r="AP50" s="284"/>
      <c r="AQ50" s="273"/>
      <c r="AR50" s="266" t="e">
        <f>AP50/AQ50</f>
        <v>#DIV/0!</v>
      </c>
      <c r="AS50" s="218">
        <v>1</v>
      </c>
      <c r="AT50" s="180"/>
      <c r="AU50" s="181"/>
      <c r="AV50" s="187"/>
      <c r="AW50" s="182"/>
      <c r="AX50" s="293">
        <f t="shared" si="13"/>
        <v>67</v>
      </c>
      <c r="AY50" s="293" t="str">
        <f t="shared" si="14"/>
        <v>M60</v>
      </c>
      <c r="AZ50" s="293" t="b">
        <f t="shared" si="15"/>
        <v>0</v>
      </c>
    </row>
    <row r="51" spans="1:52" ht="11.25" customHeight="1">
      <c r="A51" s="193">
        <f t="shared" si="16"/>
        <v>48</v>
      </c>
      <c r="B51" s="178">
        <v>53</v>
      </c>
      <c r="C51" s="134" t="s">
        <v>138</v>
      </c>
      <c r="D51" s="96">
        <f t="shared" si="0"/>
        <v>0.04313657407407407</v>
      </c>
      <c r="E51" s="274">
        <f t="shared" si="1"/>
        <v>0.0003587962962963015</v>
      </c>
      <c r="F51" s="98">
        <f t="shared" si="2"/>
        <v>6</v>
      </c>
      <c r="G51" s="99">
        <f t="shared" si="3"/>
        <v>0.007189429012345678</v>
      </c>
      <c r="H51" s="134"/>
      <c r="I51" s="133">
        <v>33</v>
      </c>
      <c r="J51" s="134"/>
      <c r="K51" s="134"/>
      <c r="L51" s="133"/>
      <c r="M51" s="134"/>
      <c r="N51" s="135"/>
      <c r="O51" s="135"/>
      <c r="P51" s="135" t="s">
        <v>156</v>
      </c>
      <c r="Q51" s="136" t="s">
        <v>72</v>
      </c>
      <c r="R51" s="136">
        <v>1965</v>
      </c>
      <c r="S51" s="137" t="str">
        <f t="shared" si="4"/>
        <v>K36</v>
      </c>
      <c r="T51" s="138" t="s">
        <v>71</v>
      </c>
      <c r="U51" s="275"/>
      <c r="V51" s="139"/>
      <c r="W51" s="140"/>
      <c r="X51" s="276">
        <v>0.04313657407407407</v>
      </c>
      <c r="Y51" s="139">
        <v>6</v>
      </c>
      <c r="Z51" s="157">
        <f>X51/Y51</f>
        <v>0.007189429012345678</v>
      </c>
      <c r="AA51" s="122"/>
      <c r="AB51" s="139"/>
      <c r="AC51" s="157" t="e">
        <f t="shared" si="7"/>
        <v>#DIV/0!</v>
      </c>
      <c r="AD51" s="194"/>
      <c r="AE51" s="139"/>
      <c r="AF51" s="140"/>
      <c r="AG51" s="122"/>
      <c r="AH51" s="139"/>
      <c r="AI51" s="140"/>
      <c r="AJ51" s="277"/>
      <c r="AK51" s="139"/>
      <c r="AL51" s="140"/>
      <c r="AM51" s="278"/>
      <c r="AN51" s="279"/>
      <c r="AO51" s="280"/>
      <c r="AP51" s="120"/>
      <c r="AQ51" s="196"/>
      <c r="AR51" s="140"/>
      <c r="AS51" s="288"/>
      <c r="AT51" s="289"/>
      <c r="AU51" s="290"/>
      <c r="AV51" s="289"/>
      <c r="AW51" s="291"/>
      <c r="AX51" s="237">
        <f t="shared" si="13"/>
        <v>44</v>
      </c>
      <c r="AY51" s="238" t="b">
        <f t="shared" si="14"/>
        <v>0</v>
      </c>
      <c r="AZ51" s="223" t="str">
        <f t="shared" si="15"/>
        <v>K36</v>
      </c>
    </row>
    <row r="52" spans="1:52" ht="11.25" customHeight="1">
      <c r="A52" s="162">
        <f t="shared" si="16"/>
        <v>49</v>
      </c>
      <c r="B52" s="255">
        <v>49</v>
      </c>
      <c r="C52" s="256" t="s">
        <v>132</v>
      </c>
      <c r="D52" s="96">
        <f t="shared" si="0"/>
        <v>0.04349537037037037</v>
      </c>
      <c r="E52" s="257">
        <f t="shared" si="1"/>
        <v>0.001388888888888891</v>
      </c>
      <c r="F52" s="98">
        <f t="shared" si="2"/>
        <v>6</v>
      </c>
      <c r="G52" s="99">
        <f t="shared" si="3"/>
        <v>0.007249228395061729</v>
      </c>
      <c r="H52" s="256"/>
      <c r="I52" s="258">
        <v>35</v>
      </c>
      <c r="J52" s="256"/>
      <c r="K52" s="256"/>
      <c r="L52" s="258"/>
      <c r="M52" s="256"/>
      <c r="N52" s="259"/>
      <c r="O52" s="259"/>
      <c r="P52" s="259" t="s">
        <v>156</v>
      </c>
      <c r="Q52" s="261" t="s">
        <v>72</v>
      </c>
      <c r="R52" s="261">
        <v>1970</v>
      </c>
      <c r="S52" s="262" t="str">
        <f t="shared" si="4"/>
        <v>K36</v>
      </c>
      <c r="T52" s="263" t="s">
        <v>71</v>
      </c>
      <c r="U52" s="281"/>
      <c r="V52" s="265"/>
      <c r="W52" s="266"/>
      <c r="X52" s="282">
        <v>0.04349537037037037</v>
      </c>
      <c r="Y52" s="265">
        <v>6</v>
      </c>
      <c r="Z52" s="157">
        <f>X52/Y52</f>
        <v>0.007249228395061729</v>
      </c>
      <c r="AA52" s="267"/>
      <c r="AB52" s="265"/>
      <c r="AC52" s="157" t="e">
        <f t="shared" si="7"/>
        <v>#DIV/0!</v>
      </c>
      <c r="AD52" s="268"/>
      <c r="AE52" s="265"/>
      <c r="AF52" s="266"/>
      <c r="AG52" s="267"/>
      <c r="AH52" s="265"/>
      <c r="AI52" s="266"/>
      <c r="AJ52" s="269"/>
      <c r="AK52" s="265"/>
      <c r="AL52" s="266"/>
      <c r="AM52" s="270"/>
      <c r="AN52" s="271"/>
      <c r="AO52" s="283"/>
      <c r="AP52" s="284"/>
      <c r="AQ52" s="273"/>
      <c r="AR52" s="266"/>
      <c r="AS52" s="254"/>
      <c r="AT52" s="174"/>
      <c r="AU52" s="175"/>
      <c r="AV52" s="174"/>
      <c r="AW52" s="176"/>
      <c r="AX52" s="294">
        <f t="shared" si="13"/>
        <v>39</v>
      </c>
      <c r="AY52" s="295" t="b">
        <f t="shared" si="14"/>
        <v>0</v>
      </c>
      <c r="AZ52" s="293" t="str">
        <f t="shared" si="15"/>
        <v>K36</v>
      </c>
    </row>
    <row r="53" spans="1:52" ht="11.25" customHeight="1">
      <c r="A53" s="162">
        <f t="shared" si="16"/>
        <v>50</v>
      </c>
      <c r="B53" s="136">
        <v>51</v>
      </c>
      <c r="C53" s="134" t="s">
        <v>136</v>
      </c>
      <c r="D53" s="96">
        <f t="shared" si="0"/>
        <v>0.04488425925925926</v>
      </c>
      <c r="E53" s="274">
        <f t="shared" si="1"/>
      </c>
      <c r="F53" s="98">
        <f t="shared" si="2"/>
        <v>6</v>
      </c>
      <c r="G53" s="99">
        <f t="shared" si="3"/>
        <v>0.007480709876543211</v>
      </c>
      <c r="H53" s="134"/>
      <c r="I53" s="133">
        <v>39</v>
      </c>
      <c r="J53" s="134"/>
      <c r="K53" s="134"/>
      <c r="L53" s="133"/>
      <c r="M53" s="134"/>
      <c r="N53" s="135"/>
      <c r="O53" s="135"/>
      <c r="P53" s="135" t="s">
        <v>156</v>
      </c>
      <c r="Q53" s="136" t="s">
        <v>72</v>
      </c>
      <c r="R53" s="136">
        <v>1971</v>
      </c>
      <c r="S53" s="137" t="str">
        <f t="shared" si="4"/>
        <v>K36</v>
      </c>
      <c r="T53" s="138" t="s">
        <v>135</v>
      </c>
      <c r="U53" s="275"/>
      <c r="V53" s="139"/>
      <c r="W53" s="140"/>
      <c r="X53" s="276">
        <v>0.04488425925925926</v>
      </c>
      <c r="Y53" s="139">
        <v>6</v>
      </c>
      <c r="Z53" s="157">
        <f>X53/Y53</f>
        <v>0.007480709876543211</v>
      </c>
      <c r="AA53" s="122"/>
      <c r="AB53" s="139"/>
      <c r="AC53" s="157" t="e">
        <f t="shared" si="7"/>
        <v>#DIV/0!</v>
      </c>
      <c r="AD53" s="194"/>
      <c r="AE53" s="139"/>
      <c r="AF53" s="140"/>
      <c r="AG53" s="122"/>
      <c r="AH53" s="139"/>
      <c r="AI53" s="140"/>
      <c r="AJ53" s="277"/>
      <c r="AK53" s="139"/>
      <c r="AL53" s="140"/>
      <c r="AM53" s="278"/>
      <c r="AN53" s="279"/>
      <c r="AO53" s="280"/>
      <c r="AP53" s="120"/>
      <c r="AQ53" s="196"/>
      <c r="AR53" s="140"/>
      <c r="AS53" s="288"/>
      <c r="AT53" s="289"/>
      <c r="AU53" s="290"/>
      <c r="AV53" s="289"/>
      <c r="AW53" s="291"/>
      <c r="AX53" s="237">
        <f t="shared" si="13"/>
        <v>38</v>
      </c>
      <c r="AY53" s="238" t="b">
        <f t="shared" si="14"/>
        <v>0</v>
      </c>
      <c r="AZ53" s="223" t="str">
        <f t="shared" si="15"/>
        <v>K36</v>
      </c>
    </row>
    <row r="54" spans="1:52" ht="11.25" customHeight="1">
      <c r="A54" s="162">
        <f t="shared" si="16"/>
        <v>51</v>
      </c>
      <c r="B54" s="255">
        <v>52</v>
      </c>
      <c r="C54" s="256" t="s">
        <v>137</v>
      </c>
      <c r="D54" s="96">
        <f t="shared" si="0"/>
        <v>0.04488425925925926</v>
      </c>
      <c r="E54" s="257">
        <f t="shared" si="1"/>
        <v>0.003333333333333327</v>
      </c>
      <c r="F54" s="98">
        <f t="shared" si="2"/>
        <v>6</v>
      </c>
      <c r="G54" s="99">
        <f t="shared" si="3"/>
        <v>0.007480709876543211</v>
      </c>
      <c r="H54" s="256"/>
      <c r="I54" s="258">
        <v>40</v>
      </c>
      <c r="J54" s="256"/>
      <c r="K54" s="256"/>
      <c r="L54" s="258"/>
      <c r="M54" s="256"/>
      <c r="N54" s="259"/>
      <c r="O54" s="259"/>
      <c r="P54" s="259" t="s">
        <v>156</v>
      </c>
      <c r="Q54" s="261" t="s">
        <v>72</v>
      </c>
      <c r="R54" s="261">
        <v>1958</v>
      </c>
      <c r="S54" s="262" t="str">
        <f t="shared" si="4"/>
        <v>K50</v>
      </c>
      <c r="T54" s="263" t="s">
        <v>71</v>
      </c>
      <c r="U54" s="281"/>
      <c r="V54" s="265"/>
      <c r="W54" s="266"/>
      <c r="X54" s="282">
        <v>0.04488425925925926</v>
      </c>
      <c r="Y54" s="265">
        <v>6</v>
      </c>
      <c r="Z54" s="157">
        <f>X54/Y54</f>
        <v>0.007480709876543211</v>
      </c>
      <c r="AA54" s="267"/>
      <c r="AB54" s="265"/>
      <c r="AC54" s="157" t="e">
        <f t="shared" si="7"/>
        <v>#DIV/0!</v>
      </c>
      <c r="AD54" s="268"/>
      <c r="AE54" s="265"/>
      <c r="AF54" s="266"/>
      <c r="AG54" s="267"/>
      <c r="AH54" s="265"/>
      <c r="AI54" s="266"/>
      <c r="AJ54" s="269"/>
      <c r="AK54" s="265"/>
      <c r="AL54" s="266"/>
      <c r="AM54" s="270"/>
      <c r="AN54" s="271"/>
      <c r="AO54" s="283"/>
      <c r="AP54" s="284"/>
      <c r="AQ54" s="273"/>
      <c r="AR54" s="266"/>
      <c r="AS54" s="218"/>
      <c r="AT54" s="174"/>
      <c r="AU54" s="175"/>
      <c r="AV54" s="174"/>
      <c r="AW54" s="176"/>
      <c r="AX54" s="294">
        <f t="shared" si="13"/>
        <v>51</v>
      </c>
      <c r="AY54" s="295" t="b">
        <f t="shared" si="14"/>
        <v>0</v>
      </c>
      <c r="AZ54" s="293" t="str">
        <f t="shared" si="15"/>
        <v>K50</v>
      </c>
    </row>
    <row r="55" spans="1:52" ht="11.25" customHeight="1">
      <c r="A55" s="162">
        <f t="shared" si="16"/>
        <v>52</v>
      </c>
      <c r="B55" s="136">
        <v>46</v>
      </c>
      <c r="C55" s="134" t="s">
        <v>126</v>
      </c>
      <c r="D55" s="96">
        <f t="shared" si="0"/>
        <v>0.04821759259259259</v>
      </c>
      <c r="E55" s="274">
        <f t="shared" si="1"/>
        <v>0.0023842592592592596</v>
      </c>
      <c r="F55" s="98">
        <f t="shared" si="2"/>
        <v>6</v>
      </c>
      <c r="G55" s="99">
        <f t="shared" si="3"/>
        <v>0.008036265432098766</v>
      </c>
      <c r="H55" s="134"/>
      <c r="I55" s="133">
        <v>43</v>
      </c>
      <c r="J55" s="134"/>
      <c r="K55" s="134"/>
      <c r="L55" s="133"/>
      <c r="M55" s="134"/>
      <c r="N55" s="135"/>
      <c r="O55" s="135"/>
      <c r="P55" s="135" t="s">
        <v>156</v>
      </c>
      <c r="Q55" s="136" t="s">
        <v>72</v>
      </c>
      <c r="R55" s="136">
        <v>1953</v>
      </c>
      <c r="S55" s="137" t="str">
        <f t="shared" si="4"/>
        <v>K50</v>
      </c>
      <c r="T55" s="138" t="s">
        <v>71</v>
      </c>
      <c r="U55" s="275"/>
      <c r="V55" s="139"/>
      <c r="W55" s="140"/>
      <c r="X55" s="276">
        <v>0.04821759259259259</v>
      </c>
      <c r="Y55" s="139">
        <v>6</v>
      </c>
      <c r="Z55" s="157">
        <f>X55/Y55</f>
        <v>0.008036265432098766</v>
      </c>
      <c r="AA55" s="122"/>
      <c r="AB55" s="139"/>
      <c r="AC55" s="157" t="e">
        <f t="shared" si="7"/>
        <v>#DIV/0!</v>
      </c>
      <c r="AD55" s="194"/>
      <c r="AE55" s="139"/>
      <c r="AF55" s="140"/>
      <c r="AG55" s="122"/>
      <c r="AH55" s="139"/>
      <c r="AI55" s="140"/>
      <c r="AJ55" s="277"/>
      <c r="AK55" s="139"/>
      <c r="AL55" s="140"/>
      <c r="AM55" s="278"/>
      <c r="AN55" s="279"/>
      <c r="AO55" s="280"/>
      <c r="AP55" s="120"/>
      <c r="AQ55" s="196"/>
      <c r="AR55" s="140"/>
      <c r="AS55" s="288"/>
      <c r="AT55" s="289"/>
      <c r="AU55" s="290"/>
      <c r="AV55" s="289"/>
      <c r="AW55" s="291"/>
      <c r="AX55" s="237">
        <f t="shared" si="13"/>
        <v>56</v>
      </c>
      <c r="AY55" s="238" t="b">
        <f t="shared" si="14"/>
        <v>0</v>
      </c>
      <c r="AZ55" s="223" t="str">
        <f t="shared" si="15"/>
        <v>K50</v>
      </c>
    </row>
    <row r="56" spans="1:52" ht="11.25" customHeight="1">
      <c r="A56" s="162">
        <f t="shared" si="16"/>
        <v>53</v>
      </c>
      <c r="B56" s="255">
        <v>22</v>
      </c>
      <c r="C56" s="256" t="s">
        <v>121</v>
      </c>
      <c r="D56" s="96">
        <f t="shared" si="0"/>
        <v>0.05060185185185185</v>
      </c>
      <c r="E56" s="257">
        <f t="shared" si="1"/>
        <v>0.0039583333333333345</v>
      </c>
      <c r="F56" s="98">
        <f t="shared" si="2"/>
        <v>6</v>
      </c>
      <c r="G56" s="99">
        <f t="shared" si="3"/>
        <v>0.008433641975308642</v>
      </c>
      <c r="H56" s="256">
        <v>27</v>
      </c>
      <c r="I56" s="258"/>
      <c r="J56" s="256"/>
      <c r="K56" s="256"/>
      <c r="L56" s="258"/>
      <c r="M56" s="256"/>
      <c r="N56" s="259"/>
      <c r="O56" s="259"/>
      <c r="P56" s="259" t="s">
        <v>156</v>
      </c>
      <c r="Q56" s="261" t="s">
        <v>72</v>
      </c>
      <c r="R56" s="261">
        <v>1980</v>
      </c>
      <c r="S56" s="262" t="str">
        <f t="shared" si="4"/>
        <v>K16</v>
      </c>
      <c r="T56" s="263" t="s">
        <v>71</v>
      </c>
      <c r="U56" s="281">
        <v>0.05060185185185185</v>
      </c>
      <c r="V56" s="265">
        <v>6</v>
      </c>
      <c r="W56" s="266">
        <f>U56/V56</f>
        <v>0.008433641975308642</v>
      </c>
      <c r="X56" s="282"/>
      <c r="Y56" s="265"/>
      <c r="Z56" s="157"/>
      <c r="AA56" s="267"/>
      <c r="AB56" s="265"/>
      <c r="AC56" s="157" t="e">
        <f t="shared" si="7"/>
        <v>#DIV/0!</v>
      </c>
      <c r="AD56" s="268"/>
      <c r="AE56" s="265"/>
      <c r="AF56" s="266" t="e">
        <f>AD56/AE56</f>
        <v>#DIV/0!</v>
      </c>
      <c r="AG56" s="267"/>
      <c r="AH56" s="265"/>
      <c r="AI56" s="266" t="e">
        <f>AG56/AH56</f>
        <v>#DIV/0!</v>
      </c>
      <c r="AJ56" s="269"/>
      <c r="AK56" s="265"/>
      <c r="AL56" s="266" t="e">
        <f>AJ56/AK56</f>
        <v>#DIV/0!</v>
      </c>
      <c r="AM56" s="270"/>
      <c r="AN56" s="271"/>
      <c r="AO56" s="283" t="e">
        <f>AM56/AN56</f>
        <v>#DIV/0!</v>
      </c>
      <c r="AP56" s="296"/>
      <c r="AQ56" s="273"/>
      <c r="AR56" s="266" t="e">
        <f>AP56/AQ56</f>
        <v>#DIV/0!</v>
      </c>
      <c r="AS56" s="218">
        <v>1</v>
      </c>
      <c r="AT56" s="180"/>
      <c r="AU56" s="181"/>
      <c r="AV56" s="180"/>
      <c r="AW56" s="182"/>
      <c r="AX56" s="294">
        <f t="shared" si="13"/>
        <v>29</v>
      </c>
      <c r="AY56" s="295" t="b">
        <f t="shared" si="14"/>
        <v>0</v>
      </c>
      <c r="AZ56" s="293" t="str">
        <f t="shared" si="15"/>
        <v>K16</v>
      </c>
    </row>
    <row r="57" spans="1:52" ht="11.25" customHeight="1">
      <c r="A57" s="162">
        <f t="shared" si="16"/>
        <v>54</v>
      </c>
      <c r="B57" s="136">
        <v>21</v>
      </c>
      <c r="C57" s="134" t="s">
        <v>97</v>
      </c>
      <c r="D57" s="96">
        <f t="shared" si="0"/>
        <v>0.054560185185185184</v>
      </c>
      <c r="E57" s="274">
        <f t="shared" si="1"/>
        <v>5.787037037036785E-05</v>
      </c>
      <c r="F57" s="98">
        <f t="shared" si="2"/>
        <v>6</v>
      </c>
      <c r="G57" s="99">
        <f t="shared" si="3"/>
        <v>0.009093364197530865</v>
      </c>
      <c r="H57" s="134">
        <v>28</v>
      </c>
      <c r="I57" s="133"/>
      <c r="J57" s="134"/>
      <c r="K57" s="134"/>
      <c r="L57" s="133"/>
      <c r="M57" s="134"/>
      <c r="N57" s="135"/>
      <c r="O57" s="135"/>
      <c r="P57" s="135" t="s">
        <v>156</v>
      </c>
      <c r="Q57" s="136" t="s">
        <v>72</v>
      </c>
      <c r="R57" s="136">
        <v>1981</v>
      </c>
      <c r="S57" s="137" t="str">
        <f t="shared" si="4"/>
        <v>K16</v>
      </c>
      <c r="T57" s="138" t="s">
        <v>87</v>
      </c>
      <c r="U57" s="275">
        <v>0.054560185185185184</v>
      </c>
      <c r="V57" s="139">
        <v>6</v>
      </c>
      <c r="W57" s="140">
        <f>U57/V57</f>
        <v>0.009093364197530865</v>
      </c>
      <c r="X57" s="276"/>
      <c r="Y57" s="139"/>
      <c r="Z57" s="157"/>
      <c r="AA57" s="122"/>
      <c r="AB57" s="139"/>
      <c r="AC57" s="157" t="e">
        <f t="shared" si="7"/>
        <v>#DIV/0!</v>
      </c>
      <c r="AD57" s="194"/>
      <c r="AE57" s="139"/>
      <c r="AF57" s="140" t="e">
        <f>AD57/AE57</f>
        <v>#DIV/0!</v>
      </c>
      <c r="AG57" s="122"/>
      <c r="AH57" s="139"/>
      <c r="AI57" s="140" t="e">
        <f>AG57/AH57</f>
        <v>#DIV/0!</v>
      </c>
      <c r="AJ57" s="277"/>
      <c r="AK57" s="139"/>
      <c r="AL57" s="140" t="e">
        <f>AJ57/AK57</f>
        <v>#DIV/0!</v>
      </c>
      <c r="AM57" s="278"/>
      <c r="AN57" s="279"/>
      <c r="AO57" s="280" t="e">
        <f>AM57/AN57</f>
        <v>#DIV/0!</v>
      </c>
      <c r="AP57" s="120"/>
      <c r="AQ57" s="196"/>
      <c r="AR57" s="140" t="e">
        <f>AP57/AQ57</f>
        <v>#DIV/0!</v>
      </c>
      <c r="AS57" s="288">
        <v>1</v>
      </c>
      <c r="AT57" s="289"/>
      <c r="AU57" s="290"/>
      <c r="AV57" s="289"/>
      <c r="AW57" s="291"/>
      <c r="AX57" s="223">
        <f t="shared" si="13"/>
        <v>28</v>
      </c>
      <c r="AY57" s="223" t="b">
        <f t="shared" si="14"/>
        <v>0</v>
      </c>
      <c r="AZ57" s="223" t="str">
        <f t="shared" si="15"/>
        <v>K16</v>
      </c>
    </row>
    <row r="58" spans="1:52" ht="11.25" customHeight="1">
      <c r="A58" s="162">
        <f t="shared" si="16"/>
        <v>55</v>
      </c>
      <c r="B58" s="136">
        <v>18</v>
      </c>
      <c r="C58" s="134" t="s">
        <v>93</v>
      </c>
      <c r="D58" s="96">
        <f t="shared" si="0"/>
        <v>0.05461805555555555</v>
      </c>
      <c r="E58" s="274">
        <f t="shared" si="1"/>
        <v>0.0027314814814814875</v>
      </c>
      <c r="F58" s="98">
        <f t="shared" si="2"/>
        <v>6</v>
      </c>
      <c r="G58" s="99">
        <f t="shared" si="3"/>
        <v>0.009103009259259259</v>
      </c>
      <c r="H58" s="134">
        <v>29</v>
      </c>
      <c r="I58" s="133"/>
      <c r="J58" s="134"/>
      <c r="K58" s="134"/>
      <c r="L58" s="133"/>
      <c r="M58" s="134"/>
      <c r="N58" s="135"/>
      <c r="O58" s="135"/>
      <c r="P58" s="135" t="s">
        <v>156</v>
      </c>
      <c r="Q58" s="136" t="s">
        <v>72</v>
      </c>
      <c r="R58" s="136">
        <v>1984</v>
      </c>
      <c r="S58" s="137" t="str">
        <f t="shared" si="4"/>
        <v>K16</v>
      </c>
      <c r="T58" s="138" t="s">
        <v>87</v>
      </c>
      <c r="U58" s="275">
        <v>0.05461805555555555</v>
      </c>
      <c r="V58" s="139">
        <v>6</v>
      </c>
      <c r="W58" s="140">
        <f>U58/V58</f>
        <v>0.009103009259259259</v>
      </c>
      <c r="X58" s="276"/>
      <c r="Y58" s="139"/>
      <c r="Z58" s="157"/>
      <c r="AA58" s="122"/>
      <c r="AB58" s="139"/>
      <c r="AC58" s="157" t="e">
        <f t="shared" si="7"/>
        <v>#DIV/0!</v>
      </c>
      <c r="AD58" s="194"/>
      <c r="AE58" s="139"/>
      <c r="AF58" s="140" t="e">
        <f>AD58/AE58</f>
        <v>#DIV/0!</v>
      </c>
      <c r="AG58" s="122"/>
      <c r="AH58" s="139"/>
      <c r="AI58" s="140" t="e">
        <f>AG58/AH58</f>
        <v>#DIV/0!</v>
      </c>
      <c r="AJ58" s="277"/>
      <c r="AK58" s="139"/>
      <c r="AL58" s="140" t="e">
        <f>AJ58/AK58</f>
        <v>#DIV/0!</v>
      </c>
      <c r="AM58" s="278"/>
      <c r="AN58" s="279"/>
      <c r="AO58" s="280" t="e">
        <f>AM58/AN58</f>
        <v>#DIV/0!</v>
      </c>
      <c r="AP58" s="179"/>
      <c r="AQ58" s="196"/>
      <c r="AR58" s="140" t="e">
        <f>AP58/AQ58</f>
        <v>#DIV/0!</v>
      </c>
      <c r="AS58" s="288">
        <v>1</v>
      </c>
      <c r="AT58" s="297"/>
      <c r="AU58" s="298"/>
      <c r="AV58" s="297"/>
      <c r="AW58" s="299"/>
      <c r="AX58" s="223">
        <f t="shared" si="13"/>
        <v>25</v>
      </c>
      <c r="AY58" s="223" t="b">
        <f t="shared" si="14"/>
        <v>0</v>
      </c>
      <c r="AZ58" s="223" t="str">
        <f t="shared" si="15"/>
        <v>K16</v>
      </c>
    </row>
    <row r="59" spans="1:52" ht="11.25" customHeight="1">
      <c r="A59" s="162">
        <f t="shared" si="16"/>
        <v>56</v>
      </c>
      <c r="B59" s="136">
        <v>24</v>
      </c>
      <c r="C59" s="134" t="s">
        <v>99</v>
      </c>
      <c r="D59" s="96">
        <f t="shared" si="0"/>
        <v>0.05734953703703704</v>
      </c>
      <c r="E59" s="274">
        <f t="shared" si="1"/>
        <v>0.0001736111111111105</v>
      </c>
      <c r="F59" s="98">
        <f t="shared" si="2"/>
        <v>6</v>
      </c>
      <c r="G59" s="99">
        <f t="shared" si="3"/>
        <v>0.009558256172839506</v>
      </c>
      <c r="H59" s="134">
        <v>34</v>
      </c>
      <c r="I59" s="133"/>
      <c r="J59" s="134"/>
      <c r="K59" s="134"/>
      <c r="L59" s="133"/>
      <c r="M59" s="134"/>
      <c r="N59" s="135"/>
      <c r="O59" s="135"/>
      <c r="P59" s="135" t="s">
        <v>156</v>
      </c>
      <c r="Q59" s="136" t="s">
        <v>72</v>
      </c>
      <c r="R59" s="136">
        <v>1947</v>
      </c>
      <c r="S59" s="137" t="str">
        <f t="shared" si="4"/>
        <v>K50</v>
      </c>
      <c r="T59" s="138" t="s">
        <v>71</v>
      </c>
      <c r="U59" s="275">
        <v>0.05734953703703704</v>
      </c>
      <c r="V59" s="139">
        <v>6</v>
      </c>
      <c r="W59" s="140">
        <f>U59/V59</f>
        <v>0.009558256172839506</v>
      </c>
      <c r="X59" s="276"/>
      <c r="Y59" s="139"/>
      <c r="Z59" s="157"/>
      <c r="AA59" s="122"/>
      <c r="AB59" s="139"/>
      <c r="AC59" s="157" t="e">
        <f t="shared" si="7"/>
        <v>#DIV/0!</v>
      </c>
      <c r="AD59" s="194"/>
      <c r="AE59" s="139"/>
      <c r="AF59" s="140"/>
      <c r="AG59" s="122"/>
      <c r="AH59" s="139"/>
      <c r="AI59" s="140"/>
      <c r="AJ59" s="277"/>
      <c r="AK59" s="139"/>
      <c r="AL59" s="140"/>
      <c r="AM59" s="278"/>
      <c r="AN59" s="279"/>
      <c r="AO59" s="280"/>
      <c r="AP59" s="179"/>
      <c r="AQ59" s="196"/>
      <c r="AR59" s="140"/>
      <c r="AS59" s="288"/>
      <c r="AT59" s="297"/>
      <c r="AU59" s="298"/>
      <c r="AV59" s="297"/>
      <c r="AW59" s="299"/>
      <c r="AX59" s="223">
        <f t="shared" si="13"/>
        <v>62</v>
      </c>
      <c r="AY59" s="223" t="b">
        <f t="shared" si="14"/>
        <v>0</v>
      </c>
      <c r="AZ59" s="223" t="str">
        <f t="shared" si="15"/>
        <v>K50</v>
      </c>
    </row>
    <row r="60" spans="1:52" ht="11.25" customHeight="1">
      <c r="A60" s="162">
        <f t="shared" si="16"/>
        <v>57</v>
      </c>
      <c r="B60" s="136">
        <v>42</v>
      </c>
      <c r="C60" s="134" t="s">
        <v>118</v>
      </c>
      <c r="D60" s="96">
        <f t="shared" si="0"/>
        <v>0.05752314814814815</v>
      </c>
      <c r="E60" s="274">
        <f t="shared" si="1"/>
      </c>
      <c r="F60" s="98">
        <f t="shared" si="2"/>
        <v>6</v>
      </c>
      <c r="G60" s="99">
        <f t="shared" si="3"/>
        <v>0.009587191358024692</v>
      </c>
      <c r="H60" s="134">
        <v>41</v>
      </c>
      <c r="I60" s="133"/>
      <c r="J60" s="134"/>
      <c r="K60" s="134"/>
      <c r="L60" s="133"/>
      <c r="M60" s="134"/>
      <c r="N60" s="135"/>
      <c r="O60" s="135"/>
      <c r="P60" s="135" t="s">
        <v>156</v>
      </c>
      <c r="Q60" s="136" t="s">
        <v>72</v>
      </c>
      <c r="R60" s="247">
        <v>1964</v>
      </c>
      <c r="S60" s="137" t="str">
        <f t="shared" si="4"/>
        <v>K36</v>
      </c>
      <c r="T60" s="138" t="s">
        <v>71</v>
      </c>
      <c r="U60" s="275">
        <v>0.05752314814814815</v>
      </c>
      <c r="V60" s="139">
        <v>6</v>
      </c>
      <c r="W60" s="140">
        <f>U60/V60</f>
        <v>0.009587191358024692</v>
      </c>
      <c r="X60" s="276"/>
      <c r="Y60" s="139"/>
      <c r="Z60" s="157"/>
      <c r="AA60" s="122"/>
      <c r="AB60" s="139"/>
      <c r="AC60" s="157" t="e">
        <f t="shared" si="7"/>
        <v>#DIV/0!</v>
      </c>
      <c r="AD60" s="194"/>
      <c r="AE60" s="139"/>
      <c r="AF60" s="140"/>
      <c r="AG60" s="122"/>
      <c r="AH60" s="139"/>
      <c r="AI60" s="140"/>
      <c r="AJ60" s="277"/>
      <c r="AK60" s="139"/>
      <c r="AL60" s="140"/>
      <c r="AM60" s="278"/>
      <c r="AN60" s="279"/>
      <c r="AO60" s="280"/>
      <c r="AP60" s="179"/>
      <c r="AQ60" s="196"/>
      <c r="AR60" s="140"/>
      <c r="AS60" s="288"/>
      <c r="AT60" s="297"/>
      <c r="AU60" s="298"/>
      <c r="AV60" s="297"/>
      <c r="AW60" s="299"/>
      <c r="AX60" s="223">
        <f t="shared" si="13"/>
        <v>45</v>
      </c>
      <c r="AY60" s="223" t="b">
        <f t="shared" si="14"/>
        <v>0</v>
      </c>
      <c r="AZ60" s="223" t="str">
        <f t="shared" si="15"/>
        <v>K36</v>
      </c>
    </row>
    <row r="61" spans="1:52" ht="11.25" customHeight="1">
      <c r="A61" s="162">
        <f t="shared" si="16"/>
        <v>58</v>
      </c>
      <c r="B61" s="136"/>
      <c r="C61" s="134"/>
      <c r="D61" s="96">
        <f t="shared" si="0"/>
        <v>0</v>
      </c>
      <c r="E61" s="274">
        <f t="shared" si="1"/>
      </c>
      <c r="F61" s="98">
        <f t="shared" si="2"/>
        <v>0</v>
      </c>
      <c r="G61" s="99" t="e">
        <f t="shared" si="3"/>
        <v>#DIV/0!</v>
      </c>
      <c r="H61" s="134"/>
      <c r="I61" s="133"/>
      <c r="J61" s="134"/>
      <c r="K61" s="134"/>
      <c r="L61" s="133"/>
      <c r="M61" s="134"/>
      <c r="N61" s="135"/>
      <c r="O61" s="135"/>
      <c r="P61" s="135"/>
      <c r="Q61" s="136"/>
      <c r="R61" s="136"/>
      <c r="S61" s="137"/>
      <c r="T61" s="138"/>
      <c r="U61" s="275"/>
      <c r="V61" s="139"/>
      <c r="W61" s="140"/>
      <c r="X61" s="276"/>
      <c r="Y61" s="139"/>
      <c r="Z61" s="140"/>
      <c r="AA61" s="122"/>
      <c r="AB61" s="139"/>
      <c r="AC61" s="157" t="e">
        <f t="shared" si="7"/>
        <v>#DIV/0!</v>
      </c>
      <c r="AD61" s="194"/>
      <c r="AE61" s="139"/>
      <c r="AF61" s="140"/>
      <c r="AG61" s="122"/>
      <c r="AH61" s="139"/>
      <c r="AI61" s="140"/>
      <c r="AJ61" s="277"/>
      <c r="AK61" s="139"/>
      <c r="AL61" s="140"/>
      <c r="AM61" s="278"/>
      <c r="AN61" s="279"/>
      <c r="AO61" s="280"/>
      <c r="AP61" s="120"/>
      <c r="AQ61" s="196"/>
      <c r="AR61" s="140"/>
      <c r="AS61" s="288"/>
      <c r="AT61" s="289"/>
      <c r="AU61" s="290"/>
      <c r="AV61" s="289"/>
      <c r="AW61" s="291"/>
      <c r="AX61" s="237"/>
      <c r="AY61" s="238"/>
      <c r="AZ61" s="223"/>
    </row>
    <row r="62" spans="1:52" ht="11.25" customHeight="1">
      <c r="A62" s="162">
        <f t="shared" si="16"/>
        <v>59</v>
      </c>
      <c r="B62" s="136"/>
      <c r="C62" s="134"/>
      <c r="D62" s="96">
        <f t="shared" si="0"/>
        <v>0</v>
      </c>
      <c r="E62" s="274">
        <f t="shared" si="1"/>
      </c>
      <c r="F62" s="98">
        <f t="shared" si="2"/>
        <v>0</v>
      </c>
      <c r="G62" s="99" t="e">
        <f t="shared" si="3"/>
        <v>#DIV/0!</v>
      </c>
      <c r="H62" s="134"/>
      <c r="I62" s="133"/>
      <c r="J62" s="134"/>
      <c r="K62" s="134"/>
      <c r="L62" s="133"/>
      <c r="M62" s="134"/>
      <c r="N62" s="135"/>
      <c r="O62" s="135"/>
      <c r="P62" s="135"/>
      <c r="Q62" s="136"/>
      <c r="R62" s="136"/>
      <c r="S62" s="137"/>
      <c r="T62" s="138"/>
      <c r="U62" s="275"/>
      <c r="V62" s="139"/>
      <c r="W62" s="140"/>
      <c r="X62" s="276"/>
      <c r="Y62" s="139"/>
      <c r="Z62" s="140"/>
      <c r="AA62" s="122"/>
      <c r="AB62" s="139"/>
      <c r="AC62" s="157" t="e">
        <f t="shared" si="7"/>
        <v>#DIV/0!</v>
      </c>
      <c r="AD62" s="194"/>
      <c r="AE62" s="139"/>
      <c r="AF62" s="140"/>
      <c r="AG62" s="122"/>
      <c r="AH62" s="139"/>
      <c r="AI62" s="140"/>
      <c r="AJ62" s="277"/>
      <c r="AK62" s="139"/>
      <c r="AL62" s="140"/>
      <c r="AM62" s="278"/>
      <c r="AN62" s="279"/>
      <c r="AO62" s="280"/>
      <c r="AP62" s="120"/>
      <c r="AQ62" s="196"/>
      <c r="AR62" s="140"/>
      <c r="AS62" s="288"/>
      <c r="AT62" s="289"/>
      <c r="AU62" s="290"/>
      <c r="AV62" s="289"/>
      <c r="AW62" s="291"/>
      <c r="AX62" s="237"/>
      <c r="AY62" s="238"/>
      <c r="AZ62" s="223"/>
    </row>
    <row r="63" spans="1:52" ht="11.25" customHeight="1">
      <c r="A63" s="162">
        <f t="shared" si="16"/>
        <v>60</v>
      </c>
      <c r="B63" s="136"/>
      <c r="C63" s="134"/>
      <c r="D63" s="96">
        <f t="shared" si="0"/>
        <v>0</v>
      </c>
      <c r="E63" s="274">
        <f t="shared" si="1"/>
      </c>
      <c r="F63" s="98">
        <f t="shared" si="2"/>
        <v>0</v>
      </c>
      <c r="G63" s="99" t="e">
        <f t="shared" si="3"/>
        <v>#DIV/0!</v>
      </c>
      <c r="H63" s="134"/>
      <c r="I63" s="133"/>
      <c r="J63" s="134"/>
      <c r="K63" s="134"/>
      <c r="L63" s="133"/>
      <c r="M63" s="134"/>
      <c r="N63" s="135"/>
      <c r="O63" s="135"/>
      <c r="P63" s="135"/>
      <c r="Q63" s="136"/>
      <c r="R63" s="136"/>
      <c r="S63" s="137"/>
      <c r="T63" s="138"/>
      <c r="U63" s="275"/>
      <c r="V63" s="139"/>
      <c r="W63" s="140"/>
      <c r="X63" s="276"/>
      <c r="Y63" s="139"/>
      <c r="Z63" s="140"/>
      <c r="AA63" s="122"/>
      <c r="AB63" s="139"/>
      <c r="AC63" s="157" t="e">
        <f t="shared" si="7"/>
        <v>#DIV/0!</v>
      </c>
      <c r="AD63" s="194"/>
      <c r="AE63" s="139"/>
      <c r="AF63" s="140"/>
      <c r="AG63" s="122"/>
      <c r="AH63" s="139"/>
      <c r="AI63" s="140"/>
      <c r="AJ63" s="277"/>
      <c r="AK63" s="139"/>
      <c r="AL63" s="140"/>
      <c r="AM63" s="278"/>
      <c r="AN63" s="279"/>
      <c r="AO63" s="280"/>
      <c r="AP63" s="120"/>
      <c r="AQ63" s="196"/>
      <c r="AR63" s="140"/>
      <c r="AS63" s="288"/>
      <c r="AT63" s="289"/>
      <c r="AU63" s="290"/>
      <c r="AV63" s="289"/>
      <c r="AW63" s="291"/>
      <c r="AX63" s="237"/>
      <c r="AY63" s="238"/>
      <c r="AZ63" s="223"/>
    </row>
    <row r="64" spans="1:52" ht="11.25" customHeight="1">
      <c r="A64" s="162">
        <f t="shared" si="16"/>
        <v>61</v>
      </c>
      <c r="B64" s="136"/>
      <c r="C64" s="134"/>
      <c r="D64" s="96">
        <f t="shared" si="0"/>
        <v>0</v>
      </c>
      <c r="E64" s="274">
        <f t="shared" si="1"/>
      </c>
      <c r="F64" s="98">
        <f t="shared" si="2"/>
        <v>0</v>
      </c>
      <c r="G64" s="99" t="e">
        <f t="shared" si="3"/>
        <v>#DIV/0!</v>
      </c>
      <c r="H64" s="134"/>
      <c r="I64" s="133"/>
      <c r="J64" s="134"/>
      <c r="K64" s="134"/>
      <c r="L64" s="133"/>
      <c r="M64" s="134"/>
      <c r="N64" s="135"/>
      <c r="O64" s="135"/>
      <c r="P64" s="135"/>
      <c r="Q64" s="136"/>
      <c r="R64" s="136"/>
      <c r="S64" s="137"/>
      <c r="T64" s="138"/>
      <c r="U64" s="275"/>
      <c r="V64" s="139"/>
      <c r="W64" s="140"/>
      <c r="X64" s="276"/>
      <c r="Y64" s="139"/>
      <c r="Z64" s="140"/>
      <c r="AA64" s="122"/>
      <c r="AB64" s="139"/>
      <c r="AC64" s="157" t="e">
        <f t="shared" si="7"/>
        <v>#DIV/0!</v>
      </c>
      <c r="AD64" s="194"/>
      <c r="AE64" s="139"/>
      <c r="AF64" s="140"/>
      <c r="AG64" s="122"/>
      <c r="AH64" s="139"/>
      <c r="AI64" s="140"/>
      <c r="AJ64" s="277"/>
      <c r="AK64" s="139"/>
      <c r="AL64" s="140"/>
      <c r="AM64" s="278"/>
      <c r="AN64" s="279"/>
      <c r="AO64" s="280"/>
      <c r="AP64" s="120"/>
      <c r="AQ64" s="196"/>
      <c r="AR64" s="140"/>
      <c r="AS64" s="288"/>
      <c r="AT64" s="289"/>
      <c r="AU64" s="290"/>
      <c r="AV64" s="289"/>
      <c r="AW64" s="291"/>
      <c r="AX64" s="237"/>
      <c r="AY64" s="238"/>
      <c r="AZ64" s="223"/>
    </row>
    <row r="65" spans="1:52" ht="11.25" customHeight="1">
      <c r="A65" s="162">
        <f t="shared" si="16"/>
        <v>62</v>
      </c>
      <c r="B65" s="136"/>
      <c r="C65" s="134"/>
      <c r="D65" s="96">
        <f t="shared" si="0"/>
        <v>0</v>
      </c>
      <c r="E65" s="274">
        <f t="shared" si="1"/>
      </c>
      <c r="F65" s="98">
        <f t="shared" si="2"/>
        <v>0</v>
      </c>
      <c r="G65" s="99" t="e">
        <f t="shared" si="3"/>
        <v>#DIV/0!</v>
      </c>
      <c r="H65" s="134"/>
      <c r="I65" s="133"/>
      <c r="J65" s="134"/>
      <c r="K65" s="134"/>
      <c r="L65" s="133"/>
      <c r="M65" s="134"/>
      <c r="N65" s="135"/>
      <c r="O65" s="135"/>
      <c r="P65" s="135"/>
      <c r="Q65" s="136"/>
      <c r="R65" s="136"/>
      <c r="S65" s="137"/>
      <c r="T65" s="138"/>
      <c r="U65" s="275"/>
      <c r="V65" s="139"/>
      <c r="W65" s="140"/>
      <c r="X65" s="276"/>
      <c r="Y65" s="139"/>
      <c r="Z65" s="140"/>
      <c r="AA65" s="122"/>
      <c r="AB65" s="139"/>
      <c r="AC65" s="157" t="e">
        <f t="shared" si="7"/>
        <v>#DIV/0!</v>
      </c>
      <c r="AD65" s="194"/>
      <c r="AE65" s="139"/>
      <c r="AF65" s="140"/>
      <c r="AG65" s="122"/>
      <c r="AH65" s="139"/>
      <c r="AI65" s="140"/>
      <c r="AJ65" s="277"/>
      <c r="AK65" s="139"/>
      <c r="AL65" s="140"/>
      <c r="AM65" s="278"/>
      <c r="AN65" s="279"/>
      <c r="AO65" s="280"/>
      <c r="AP65" s="120"/>
      <c r="AQ65" s="196"/>
      <c r="AR65" s="140"/>
      <c r="AS65" s="288"/>
      <c r="AT65" s="289"/>
      <c r="AU65" s="290"/>
      <c r="AV65" s="289"/>
      <c r="AW65" s="291"/>
      <c r="AX65" s="237"/>
      <c r="AY65" s="238"/>
      <c r="AZ65" s="223"/>
    </row>
    <row r="66" spans="1:52" ht="11.25" customHeight="1" thickBot="1">
      <c r="A66" s="162">
        <f t="shared" si="16"/>
        <v>63</v>
      </c>
      <c r="B66" s="197"/>
      <c r="C66" s="198"/>
      <c r="D66" s="199">
        <f t="shared" si="0"/>
        <v>0</v>
      </c>
      <c r="E66" s="200"/>
      <c r="F66" s="100">
        <f t="shared" si="2"/>
        <v>0</v>
      </c>
      <c r="G66" s="101" t="e">
        <f t="shared" si="3"/>
        <v>#DIV/0!</v>
      </c>
      <c r="H66" s="198"/>
      <c r="I66" s="201"/>
      <c r="J66" s="198"/>
      <c r="K66" s="198"/>
      <c r="L66" s="201"/>
      <c r="M66" s="198"/>
      <c r="N66" s="202"/>
      <c r="O66" s="198"/>
      <c r="P66" s="198"/>
      <c r="Q66" s="204"/>
      <c r="R66" s="204"/>
      <c r="S66" s="205" t="b">
        <f>IF(Q66="M",AY66,AZ66)</f>
        <v>0</v>
      </c>
      <c r="T66" s="206"/>
      <c r="U66" s="300"/>
      <c r="V66" s="208"/>
      <c r="W66" s="209"/>
      <c r="X66" s="301"/>
      <c r="Y66" s="208"/>
      <c r="Z66" s="209"/>
      <c r="AA66" s="102"/>
      <c r="AB66" s="208"/>
      <c r="AC66" s="209" t="e">
        <f>AA66/AB66</f>
        <v>#DIV/0!</v>
      </c>
      <c r="AD66" s="211"/>
      <c r="AE66" s="208"/>
      <c r="AF66" s="209" t="e">
        <f>AD66/AE66</f>
        <v>#DIV/0!</v>
      </c>
      <c r="AG66" s="102"/>
      <c r="AH66" s="208"/>
      <c r="AI66" s="209" t="e">
        <f>AG66/AH66</f>
        <v>#DIV/0!</v>
      </c>
      <c r="AJ66" s="302"/>
      <c r="AK66" s="208"/>
      <c r="AL66" s="209" t="e">
        <f>AJ66/AK66</f>
        <v>#DIV/0!</v>
      </c>
      <c r="AM66" s="213"/>
      <c r="AN66" s="214"/>
      <c r="AO66" s="303" t="e">
        <f>AM66/AN66</f>
        <v>#DIV/0!</v>
      </c>
      <c r="AP66" s="304"/>
      <c r="AQ66" s="217"/>
      <c r="AR66" s="157" t="e">
        <f>AP66/AQ66</f>
        <v>#DIV/0!</v>
      </c>
      <c r="AS66" s="220">
        <v>1</v>
      </c>
      <c r="AT66" s="108"/>
      <c r="AU66" s="108"/>
      <c r="AX66" s="305"/>
      <c r="AY66" s="306" t="b">
        <f>IF(AND(Q66="M",AX66&lt;=19),"M16",IF(AND(Q66="M",AX66&lt;=29),"M20",IF(AND(Q66="M",AX66&lt;=39),"M30",IF(AND(Q66="M",AX66&lt;=49),"M40",IF(AND(Q66="M",AX66&lt;=59),"M50",IF(AND(Q66="M",AX66&lt;=69),"M60",IF(AND(Q66="M",AX66&lt;=99),"M70")))))))</f>
        <v>0</v>
      </c>
      <c r="AZ66" s="307" t="b">
        <f>IF(AND(Q66="K",AX66&lt;=35),"K16",IF(AND(Q66="K",AX66&lt;=49),"K36",IF(AND(Q66="K",AX66&lt;=99),"K50")))</f>
        <v>0</v>
      </c>
    </row>
    <row r="67" spans="1:69" ht="13.5" thickBot="1">
      <c r="A67" s="90" t="s">
        <v>38</v>
      </c>
      <c r="B67" s="91"/>
      <c r="C67" s="92"/>
      <c r="D67" s="48">
        <f>SUM(D4:D66)</f>
        <v>2.996226851851851</v>
      </c>
      <c r="E67" s="49"/>
      <c r="F67" s="50">
        <f>SUM(F4:F66)</f>
        <v>528</v>
      </c>
      <c r="G67" s="51">
        <f t="shared" si="3"/>
        <v>0.005674672067901233</v>
      </c>
      <c r="H67" s="33"/>
      <c r="I67" s="34"/>
      <c r="J67" s="33"/>
      <c r="K67" s="33"/>
      <c r="L67" s="33"/>
      <c r="M67" s="33"/>
      <c r="N67" s="35"/>
      <c r="O67" s="31"/>
      <c r="P67" s="31"/>
      <c r="Q67" s="31"/>
      <c r="R67" s="32"/>
      <c r="S67" s="32">
        <f>IF(Q67="M",AY67,AZ67)</f>
        <v>0</v>
      </c>
      <c r="T67" s="31"/>
      <c r="U67" s="62">
        <f>SUM(U4:U66)</f>
        <v>1.536412037037037</v>
      </c>
      <c r="V67" s="63">
        <f>SUM(V4:V66)</f>
        <v>252</v>
      </c>
      <c r="W67" s="76">
        <f>U67/V67</f>
        <v>0.006096873162845386</v>
      </c>
      <c r="X67" s="62">
        <f>SUM(X4:X66)</f>
        <v>1.4598148148148153</v>
      </c>
      <c r="Y67" s="63">
        <f>SUM(Y4:Y66)</f>
        <v>276</v>
      </c>
      <c r="Z67" s="76">
        <f>X67/Y67</f>
        <v>0.005289184111647882</v>
      </c>
      <c r="AA67" s="77">
        <f>SUM(AA4:AA66)</f>
        <v>0</v>
      </c>
      <c r="AB67" s="63">
        <f>SUM(AB4:AB66)</f>
        <v>0</v>
      </c>
      <c r="AC67" s="79" t="e">
        <f>AA67/AB67</f>
        <v>#DIV/0!</v>
      </c>
      <c r="AD67" s="65">
        <f>SUM(AD4:AD66)</f>
        <v>0</v>
      </c>
      <c r="AE67" s="66">
        <f>SUM(AE4:AE66)</f>
        <v>0</v>
      </c>
      <c r="AF67" s="64" t="e">
        <f>AD67/AE67</f>
        <v>#DIV/0!</v>
      </c>
      <c r="AG67" s="65">
        <f>SUM(AG4:AG66)</f>
        <v>0</v>
      </c>
      <c r="AH67" s="63">
        <f>SUM(AH4:AH66)</f>
        <v>0</v>
      </c>
      <c r="AI67" s="64" t="e">
        <f>AG67/AH67</f>
        <v>#DIV/0!</v>
      </c>
      <c r="AJ67" s="65">
        <f>SUM(AJ4:AJ66)</f>
        <v>0</v>
      </c>
      <c r="AK67" s="63">
        <f>SUM(AK4:AK66)</f>
        <v>0</v>
      </c>
      <c r="AL67" s="64" t="e">
        <f>AJ67/AK67</f>
        <v>#DIV/0!</v>
      </c>
      <c r="AM67" s="65">
        <f>SUM(AM4:AM66)</f>
        <v>0</v>
      </c>
      <c r="AN67" s="115">
        <f>SUM(AN4:AN66)</f>
        <v>0</v>
      </c>
      <c r="AO67" s="64" t="e">
        <f>AM67/AN67</f>
        <v>#DIV/0!</v>
      </c>
      <c r="AP67" s="65">
        <f>SUM(AP4:AP66)</f>
        <v>0</v>
      </c>
      <c r="AQ67" s="126">
        <f>SUM(AQ4:AQ66)</f>
        <v>0</v>
      </c>
      <c r="AR67" s="64" t="e">
        <f>AP67/AQ67</f>
        <v>#DIV/0!</v>
      </c>
      <c r="AS67" s="60">
        <f>D67+AP67</f>
        <v>2.996226851851851</v>
      </c>
      <c r="AT67" s="109"/>
      <c r="AU67" s="109"/>
      <c r="AV67" s="110"/>
      <c r="AW67" s="114"/>
      <c r="AX67" s="239">
        <f>SUM(AX4:AX66)</f>
        <v>2407</v>
      </c>
      <c r="BL67" s="58"/>
      <c r="BM67" s="58"/>
      <c r="BN67" s="58"/>
      <c r="BO67" s="58"/>
      <c r="BP67" s="58"/>
      <c r="BQ67" s="58"/>
    </row>
    <row r="68" spans="1:69" ht="12.75">
      <c r="A68" s="53" t="s">
        <v>37</v>
      </c>
      <c r="B68" s="52"/>
      <c r="C68" s="53"/>
      <c r="D68" s="19"/>
      <c r="E68" s="41"/>
      <c r="F68" s="42"/>
      <c r="G68" s="38" t="s">
        <v>53</v>
      </c>
      <c r="H68" s="67">
        <v>42</v>
      </c>
      <c r="I68" s="67">
        <v>46</v>
      </c>
      <c r="J68" s="67"/>
      <c r="K68" s="67"/>
      <c r="L68" s="67"/>
      <c r="M68" s="67"/>
      <c r="N68" s="67"/>
      <c r="O68" s="127"/>
      <c r="P68" s="127"/>
      <c r="Q68" s="68">
        <f>SUM(H68:O68)</f>
        <v>88</v>
      </c>
      <c r="R68" s="78" t="s">
        <v>158</v>
      </c>
      <c r="S68" s="32"/>
      <c r="T68" s="31"/>
      <c r="U68" s="16"/>
      <c r="V68" s="17"/>
      <c r="W68" s="104"/>
      <c r="X68" s="16"/>
      <c r="Y68" s="17"/>
      <c r="Z68" s="104"/>
      <c r="AA68" s="16"/>
      <c r="AB68" s="17"/>
      <c r="AC68" s="105"/>
      <c r="AD68" s="16"/>
      <c r="AE68" s="26"/>
      <c r="AF68" s="18"/>
      <c r="AG68" s="16"/>
      <c r="AH68" s="17"/>
      <c r="AI68" s="18"/>
      <c r="AJ68" s="16"/>
      <c r="AK68" s="17"/>
      <c r="AL68" s="18"/>
      <c r="AM68" s="16"/>
      <c r="AN68" s="17"/>
      <c r="AO68" s="18"/>
      <c r="AP68" s="20"/>
      <c r="AQ68" s="20"/>
      <c r="AR68" s="55" t="s">
        <v>34</v>
      </c>
      <c r="AS68" s="106"/>
      <c r="AX68" s="240">
        <f>AX67/A45</f>
        <v>57.30952380952381</v>
      </c>
      <c r="BL68" s="58"/>
      <c r="BM68" s="58"/>
      <c r="BN68" s="58"/>
      <c r="BO68" s="58"/>
      <c r="BP68" s="58"/>
      <c r="BQ68" s="58"/>
    </row>
    <row r="69" spans="1:69" ht="12.75">
      <c r="A69" s="103"/>
      <c r="B69" s="32"/>
      <c r="C69" s="31"/>
      <c r="D69" s="19"/>
      <c r="E69" s="43"/>
      <c r="F69" s="39"/>
      <c r="G69" s="36" t="s">
        <v>157</v>
      </c>
      <c r="H69" s="69">
        <v>17</v>
      </c>
      <c r="I69" s="69">
        <v>22</v>
      </c>
      <c r="J69" s="69"/>
      <c r="K69" s="69"/>
      <c r="L69" s="69"/>
      <c r="M69" s="69"/>
      <c r="N69" s="69"/>
      <c r="O69" s="128"/>
      <c r="P69" s="128"/>
      <c r="Q69" s="70">
        <f>SUM(H69:O69)</f>
        <v>39</v>
      </c>
      <c r="S69" s="32"/>
      <c r="T69" s="31"/>
      <c r="U69" s="16"/>
      <c r="V69" s="17"/>
      <c r="W69" s="104"/>
      <c r="X69" s="16"/>
      <c r="Y69" s="17"/>
      <c r="Z69" s="104"/>
      <c r="AA69" s="16"/>
      <c r="AB69" s="17"/>
      <c r="AC69" s="105"/>
      <c r="AD69" s="16"/>
      <c r="AE69" s="26"/>
      <c r="AF69" s="18"/>
      <c r="AG69" s="16"/>
      <c r="AH69" s="17"/>
      <c r="AI69" s="18"/>
      <c r="AJ69" s="16"/>
      <c r="AK69" s="17"/>
      <c r="AL69" s="18"/>
      <c r="AM69" s="16"/>
      <c r="AN69" s="116"/>
      <c r="AO69" s="18"/>
      <c r="AP69" s="16"/>
      <c r="AQ69" s="17"/>
      <c r="AR69" s="18"/>
      <c r="AS69" s="106"/>
      <c r="BL69" s="58"/>
      <c r="BM69" s="58"/>
      <c r="BN69" s="58"/>
      <c r="BO69" s="58"/>
      <c r="BP69" s="58"/>
      <c r="BQ69" s="58"/>
    </row>
    <row r="70" spans="1:69" ht="12.75">
      <c r="A70" s="103"/>
      <c r="B70" s="32"/>
      <c r="C70" s="31"/>
      <c r="D70" s="19"/>
      <c r="E70" s="308"/>
      <c r="F70" s="309"/>
      <c r="G70" s="310" t="s">
        <v>159</v>
      </c>
      <c r="H70" s="311">
        <v>20</v>
      </c>
      <c r="I70" s="311">
        <v>23</v>
      </c>
      <c r="J70" s="311"/>
      <c r="K70" s="311"/>
      <c r="L70" s="311"/>
      <c r="M70" s="311"/>
      <c r="N70" s="311"/>
      <c r="O70" s="312"/>
      <c r="P70" s="312"/>
      <c r="Q70" s="313">
        <f>SUM(H70:O70)</f>
        <v>43</v>
      </c>
      <c r="S70" s="32"/>
      <c r="T70" s="31"/>
      <c r="U70" s="16"/>
      <c r="V70" s="17"/>
      <c r="W70" s="104"/>
      <c r="X70" s="16"/>
      <c r="Y70" s="17"/>
      <c r="Z70" s="104"/>
      <c r="AA70" s="16"/>
      <c r="AB70" s="17"/>
      <c r="AC70" s="105"/>
      <c r="AD70" s="16"/>
      <c r="AE70" s="26"/>
      <c r="AF70" s="18"/>
      <c r="AG70" s="16"/>
      <c r="AH70" s="17"/>
      <c r="AI70" s="18"/>
      <c r="AJ70" s="16"/>
      <c r="AK70" s="17"/>
      <c r="AL70" s="18"/>
      <c r="AM70" s="16"/>
      <c r="AN70" s="116"/>
      <c r="AO70" s="18"/>
      <c r="AP70" s="16"/>
      <c r="AQ70" s="17"/>
      <c r="AR70" s="18"/>
      <c r="AS70" s="106"/>
      <c r="BL70" s="58"/>
      <c r="BM70" s="58"/>
      <c r="BN70" s="58"/>
      <c r="BO70" s="58"/>
      <c r="BP70" s="58"/>
      <c r="BQ70" s="58"/>
    </row>
    <row r="71" spans="1:69" ht="12.75">
      <c r="A71" s="103"/>
      <c r="B71" s="32"/>
      <c r="C71" s="31"/>
      <c r="D71" s="19"/>
      <c r="E71" s="44"/>
      <c r="F71" s="40"/>
      <c r="G71" s="37" t="s">
        <v>28</v>
      </c>
      <c r="H71" s="246">
        <f>V67</f>
        <v>252</v>
      </c>
      <c r="I71" s="246">
        <f>Y67</f>
        <v>276</v>
      </c>
      <c r="J71" s="71"/>
      <c r="K71" s="71"/>
      <c r="L71" s="71"/>
      <c r="M71" s="71"/>
      <c r="N71" s="71"/>
      <c r="O71" s="129"/>
      <c r="P71" s="314"/>
      <c r="Q71" s="72">
        <f>SUM(H71:O71)</f>
        <v>528</v>
      </c>
      <c r="R71" s="89"/>
      <c r="S71" s="32"/>
      <c r="T71" s="31"/>
      <c r="U71" s="16"/>
      <c r="V71" s="17"/>
      <c r="W71" s="104"/>
      <c r="X71" s="16"/>
      <c r="Y71" s="17"/>
      <c r="Z71" s="104"/>
      <c r="AA71" s="16"/>
      <c r="AB71" s="17"/>
      <c r="AC71" s="105"/>
      <c r="AD71" s="16"/>
      <c r="AE71" s="26"/>
      <c r="AF71" s="18"/>
      <c r="AG71" s="16"/>
      <c r="AH71" s="17"/>
      <c r="AI71" s="18"/>
      <c r="AJ71" s="16"/>
      <c r="AK71" s="17"/>
      <c r="AL71" s="18"/>
      <c r="AM71" s="16"/>
      <c r="AN71" s="17"/>
      <c r="AO71" s="18"/>
      <c r="AP71" s="16"/>
      <c r="AQ71" s="17"/>
      <c r="AR71" s="18"/>
      <c r="AS71" s="106"/>
      <c r="BL71" s="58"/>
      <c r="BM71" s="58"/>
      <c r="BN71" s="58"/>
      <c r="BO71" s="58"/>
      <c r="BP71" s="58"/>
      <c r="BQ71" s="58"/>
    </row>
    <row r="72" spans="1:69" ht="12.75">
      <c r="A72" s="103"/>
      <c r="B72" s="32"/>
      <c r="C72" s="31"/>
      <c r="D72" s="19"/>
      <c r="E72" s="44"/>
      <c r="F72" s="40"/>
      <c r="G72" s="37" t="s">
        <v>30</v>
      </c>
      <c r="H72" s="73">
        <v>0.3659722222222222</v>
      </c>
      <c r="I72" s="73">
        <v>0.31736111111111115</v>
      </c>
      <c r="J72" s="73"/>
      <c r="K72" s="73"/>
      <c r="L72" s="73"/>
      <c r="M72" s="73"/>
      <c r="N72" s="73"/>
      <c r="O72" s="130"/>
      <c r="P72" s="315"/>
      <c r="Q72" s="107">
        <v>0.3423611111111111</v>
      </c>
      <c r="S72" s="32"/>
      <c r="T72" s="31"/>
      <c r="U72" s="16"/>
      <c r="V72" s="17"/>
      <c r="W72" s="104"/>
      <c r="X72" s="16"/>
      <c r="Y72" s="17"/>
      <c r="Z72" s="104"/>
      <c r="AA72" s="16"/>
      <c r="AB72" s="17"/>
      <c r="AC72" s="105"/>
      <c r="AD72" s="16"/>
      <c r="AE72" s="26"/>
      <c r="AF72" s="18"/>
      <c r="AG72" s="16"/>
      <c r="AH72" s="17"/>
      <c r="AI72" s="18"/>
      <c r="AJ72" s="16"/>
      <c r="AK72" s="17"/>
      <c r="AL72" s="18"/>
      <c r="AM72" s="16"/>
      <c r="AN72" s="17"/>
      <c r="AO72" s="18"/>
      <c r="AP72" s="16"/>
      <c r="AQ72" s="17"/>
      <c r="AR72" s="18"/>
      <c r="AS72" s="106"/>
      <c r="BL72" s="58"/>
      <c r="BM72" s="58"/>
      <c r="BN72" s="58"/>
      <c r="BO72" s="58"/>
      <c r="BP72" s="58"/>
      <c r="BQ72" s="58"/>
    </row>
    <row r="73" spans="1:69" ht="12.75">
      <c r="A73" s="103"/>
      <c r="B73" s="32"/>
      <c r="C73" s="31"/>
      <c r="D73" s="19"/>
      <c r="E73" s="44"/>
      <c r="F73" s="40"/>
      <c r="G73" s="37" t="s">
        <v>29</v>
      </c>
      <c r="H73" s="71"/>
      <c r="I73" s="71">
        <v>15</v>
      </c>
      <c r="J73" s="71"/>
      <c r="K73" s="71"/>
      <c r="L73" s="71"/>
      <c r="M73" s="71"/>
      <c r="N73" s="71"/>
      <c r="O73" s="131"/>
      <c r="P73" s="131"/>
      <c r="Q73" s="72">
        <f>SUM(I73:O73)</f>
        <v>15</v>
      </c>
      <c r="S73" s="32"/>
      <c r="T73" s="31"/>
      <c r="U73" s="16"/>
      <c r="V73" s="17"/>
      <c r="W73" s="104"/>
      <c r="X73" s="16"/>
      <c r="Y73" s="17"/>
      <c r="Z73" s="104"/>
      <c r="AA73" s="16"/>
      <c r="AB73" s="17"/>
      <c r="AC73" s="105"/>
      <c r="AD73" s="16"/>
      <c r="AE73" s="26"/>
      <c r="AF73" s="18"/>
      <c r="AG73" s="16"/>
      <c r="AH73" s="17"/>
      <c r="AI73" s="18"/>
      <c r="AJ73" s="16"/>
      <c r="AK73" s="17"/>
      <c r="AL73" s="18"/>
      <c r="AM73" s="16"/>
      <c r="AN73" s="17"/>
      <c r="AO73" s="18"/>
      <c r="AP73" s="16"/>
      <c r="AQ73" s="17"/>
      <c r="AR73" s="18"/>
      <c r="AS73" s="106"/>
      <c r="BL73" s="58"/>
      <c r="BM73" s="58"/>
      <c r="BN73" s="58"/>
      <c r="BO73" s="58"/>
      <c r="BP73" s="58"/>
      <c r="BQ73" s="58"/>
    </row>
    <row r="74" spans="1:69" ht="12.75">
      <c r="A74" s="103"/>
      <c r="B74" s="32"/>
      <c r="C74" s="31"/>
      <c r="D74" s="19"/>
      <c r="E74" s="44"/>
      <c r="F74" s="40"/>
      <c r="G74" s="37" t="s">
        <v>43</v>
      </c>
      <c r="H74" s="71"/>
      <c r="I74" s="71"/>
      <c r="J74" s="71"/>
      <c r="K74" s="71"/>
      <c r="L74" s="71"/>
      <c r="M74" s="71"/>
      <c r="N74" s="71"/>
      <c r="O74" s="131"/>
      <c r="P74" s="131"/>
      <c r="Q74" s="72">
        <f>SUM(H74:O74)</f>
        <v>0</v>
      </c>
      <c r="S74" s="32"/>
      <c r="T74" s="31"/>
      <c r="U74" s="16"/>
      <c r="V74" s="17"/>
      <c r="W74" s="104"/>
      <c r="X74" s="16"/>
      <c r="Y74" s="17"/>
      <c r="Z74" s="104"/>
      <c r="AA74" s="16"/>
      <c r="AB74" s="17"/>
      <c r="AC74" s="105"/>
      <c r="AD74" s="16"/>
      <c r="AE74" s="26"/>
      <c r="AF74" s="18"/>
      <c r="AG74" s="16"/>
      <c r="AH74" s="17"/>
      <c r="AI74" s="18"/>
      <c r="AJ74" s="16"/>
      <c r="AK74" s="17"/>
      <c r="AL74" s="18"/>
      <c r="AM74" s="16"/>
      <c r="AN74" s="17"/>
      <c r="AO74" s="18"/>
      <c r="AP74" s="16"/>
      <c r="AQ74" s="17"/>
      <c r="AR74" s="18"/>
      <c r="AS74" s="106"/>
      <c r="BL74" s="58"/>
      <c r="BM74" s="58"/>
      <c r="BN74" s="58"/>
      <c r="BO74" s="58"/>
      <c r="BP74" s="58"/>
      <c r="BQ74" s="58"/>
    </row>
    <row r="75" spans="1:69" ht="13.5" thickBot="1">
      <c r="A75" s="103"/>
      <c r="B75" s="32"/>
      <c r="C75" s="31"/>
      <c r="D75" s="19"/>
      <c r="E75" s="45"/>
      <c r="F75" s="46"/>
      <c r="G75" s="47" t="s">
        <v>33</v>
      </c>
      <c r="H75" s="74"/>
      <c r="I75" s="74"/>
      <c r="J75" s="74"/>
      <c r="K75" s="112"/>
      <c r="L75" s="74"/>
      <c r="M75" s="74"/>
      <c r="N75" s="74"/>
      <c r="O75" s="132"/>
      <c r="P75" s="132"/>
      <c r="Q75" s="75">
        <f>SUM(H75:O75)</f>
        <v>0</v>
      </c>
      <c r="S75" s="32"/>
      <c r="T75" s="31"/>
      <c r="U75" s="16"/>
      <c r="V75" s="17"/>
      <c r="W75" s="104"/>
      <c r="X75" s="16"/>
      <c r="Y75" s="17"/>
      <c r="Z75" s="104"/>
      <c r="AA75" s="16"/>
      <c r="AB75" s="17"/>
      <c r="AC75" s="105"/>
      <c r="AD75" s="16"/>
      <c r="AE75" s="26"/>
      <c r="AF75" s="18"/>
      <c r="AG75" s="16"/>
      <c r="AH75" s="17"/>
      <c r="AI75" s="18"/>
      <c r="AJ75" s="16"/>
      <c r="AK75" s="17"/>
      <c r="AL75" s="18"/>
      <c r="AM75" s="16"/>
      <c r="AN75" s="17"/>
      <c r="AO75" s="18"/>
      <c r="AP75" s="16"/>
      <c r="AQ75" s="17"/>
      <c r="AR75" s="18"/>
      <c r="AS75" s="106"/>
      <c r="BL75" s="58"/>
      <c r="BM75" s="58"/>
      <c r="BN75" s="58"/>
      <c r="BO75" s="58"/>
      <c r="BP75" s="58"/>
      <c r="BQ75" s="58"/>
    </row>
  </sheetData>
  <autoFilter ref="A3:AT54"/>
  <mergeCells count="1">
    <mergeCell ref="AT2:AW2"/>
  </mergeCells>
  <printOptions/>
  <pageMargins left="0.46" right="0.16" top="0.22" bottom="0.27" header="0.17" footer="0.16"/>
  <pageSetup fitToHeight="1" fitToWidth="1" horizontalDpi="600" verticalDpi="600" orientation="landscape" paperSize="9" scale="44" r:id="rId2"/>
  <headerFooter alignWithMargins="0">
    <oddFooter>&amp;R&amp;"Arial CE,Kursywa"&amp;7wykonał : Janusz Szafarczyk   &amp;D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7"/>
  <sheetViews>
    <sheetView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12" sqref="C12"/>
    </sheetView>
  </sheetViews>
  <sheetFormatPr defaultColWidth="9.00390625" defaultRowHeight="12.75"/>
  <cols>
    <col min="1" max="1" width="3.875" style="10" customWidth="1"/>
    <col min="2" max="2" width="4.875" style="9" customWidth="1"/>
    <col min="3" max="3" width="19.375" style="10" customWidth="1"/>
    <col min="4" max="4" width="10.00390625" style="30" customWidth="1"/>
    <col min="5" max="5" width="9.375" style="21" customWidth="1"/>
    <col min="6" max="6" width="5.625" style="9" customWidth="1"/>
    <col min="7" max="7" width="10.00390625" style="9" customWidth="1"/>
    <col min="8" max="8" width="4.75390625" style="10" customWidth="1"/>
    <col min="9" max="9" width="4.75390625" style="15" customWidth="1"/>
    <col min="10" max="13" width="4.75390625" style="10" customWidth="1"/>
    <col min="14" max="14" width="6.125" style="10" customWidth="1"/>
    <col min="15" max="16" width="6.375" style="10" customWidth="1"/>
    <col min="17" max="17" width="5.75390625" style="10" customWidth="1"/>
    <col min="18" max="18" width="7.25390625" style="9" customWidth="1"/>
    <col min="19" max="19" width="5.375" style="9" customWidth="1"/>
    <col min="20" max="20" width="19.625" style="10" customWidth="1"/>
    <col min="21" max="21" width="8.875" style="9" customWidth="1"/>
    <col min="22" max="22" width="4.25390625" style="9" customWidth="1"/>
    <col min="23" max="23" width="8.625" style="9" customWidth="1"/>
    <col min="24" max="24" width="9.25390625" style="9" customWidth="1"/>
    <col min="25" max="25" width="4.125" style="9" customWidth="1"/>
    <col min="26" max="26" width="8.625" style="9" customWidth="1"/>
    <col min="27" max="27" width="9.625" style="9" customWidth="1"/>
    <col min="28" max="28" width="4.875" style="9" customWidth="1"/>
    <col min="29" max="29" width="8.625" style="9" customWidth="1"/>
    <col min="30" max="30" width="9.75390625" style="21" customWidth="1"/>
    <col min="31" max="31" width="5.00390625" style="24" customWidth="1"/>
    <col min="32" max="32" width="9.00390625" style="9" customWidth="1"/>
    <col min="33" max="33" width="10.375" style="9" customWidth="1"/>
    <col min="34" max="34" width="5.875" style="9" customWidth="1"/>
    <col min="35" max="35" width="10.25390625" style="9" customWidth="1"/>
    <col min="36" max="36" width="10.375" style="9" customWidth="1"/>
    <col min="37" max="37" width="6.125" style="9" customWidth="1"/>
    <col min="38" max="38" width="10.375" style="9" customWidth="1"/>
    <col min="39" max="39" width="11.625" style="9" customWidth="1"/>
    <col min="40" max="40" width="8.00390625" style="9" customWidth="1"/>
    <col min="41" max="41" width="10.75390625" style="9" customWidth="1"/>
    <col min="42" max="42" width="9.125" style="9" customWidth="1"/>
    <col min="43" max="43" width="6.00390625" style="9" customWidth="1"/>
    <col min="44" max="44" width="9.00390625" style="9" customWidth="1"/>
    <col min="45" max="45" width="3.00390625" style="0" hidden="1" customWidth="1"/>
    <col min="46" max="46" width="8.625" style="54" customWidth="1"/>
    <col min="47" max="47" width="6.125" style="54" customWidth="1"/>
    <col min="48" max="48" width="8.25390625" style="108" customWidth="1"/>
    <col min="49" max="49" width="5.625" style="113" customWidth="1"/>
    <col min="50" max="50" width="9.625" style="108" bestFit="1" customWidth="1"/>
    <col min="51" max="63" width="9.125" style="108" customWidth="1"/>
    <col min="64" max="16384" width="9.125" style="10" customWidth="1"/>
  </cols>
  <sheetData>
    <row r="1" spans="1:50" ht="17.25" customHeight="1" thickBot="1">
      <c r="A1" s="2" t="s">
        <v>63</v>
      </c>
      <c r="B1" s="4"/>
      <c r="C1" s="1"/>
      <c r="H1" s="1"/>
      <c r="I1" s="14"/>
      <c r="J1" s="1"/>
      <c r="K1" s="1"/>
      <c r="L1" s="1"/>
      <c r="M1" s="1"/>
      <c r="N1" s="1"/>
      <c r="O1" s="1"/>
      <c r="P1" s="252" t="s">
        <v>148</v>
      </c>
      <c r="Q1" s="1"/>
      <c r="R1" s="4"/>
      <c r="S1" s="4"/>
      <c r="T1" s="1"/>
      <c r="U1" s="4"/>
      <c r="V1" s="4"/>
      <c r="W1" s="8"/>
      <c r="Y1" s="4"/>
      <c r="AX1" s="227" t="s">
        <v>62</v>
      </c>
    </row>
    <row r="2" spans="1:63" s="13" customFormat="1" ht="26.25" customHeight="1" thickBot="1">
      <c r="A2" s="56"/>
      <c r="B2" s="4"/>
      <c r="C2" s="1"/>
      <c r="D2" s="7" t="s">
        <v>7</v>
      </c>
      <c r="E2" s="27"/>
      <c r="F2" s="29" t="s">
        <v>18</v>
      </c>
      <c r="G2" s="12" t="s">
        <v>54</v>
      </c>
      <c r="H2" s="1"/>
      <c r="I2" s="14"/>
      <c r="J2" s="1"/>
      <c r="K2" s="1"/>
      <c r="L2" s="1"/>
      <c r="M2" s="1"/>
      <c r="N2" s="1"/>
      <c r="O2" s="1"/>
      <c r="P2" s="252" t="s">
        <v>146</v>
      </c>
      <c r="Q2" s="1"/>
      <c r="R2" s="4"/>
      <c r="S2" s="4"/>
      <c r="T2" s="1"/>
      <c r="U2" s="3" t="s">
        <v>8</v>
      </c>
      <c r="V2" s="5" t="s">
        <v>18</v>
      </c>
      <c r="W2" s="11" t="s">
        <v>45</v>
      </c>
      <c r="X2" s="3" t="s">
        <v>9</v>
      </c>
      <c r="Y2" s="5" t="s">
        <v>18</v>
      </c>
      <c r="Z2" s="11" t="s">
        <v>46</v>
      </c>
      <c r="AA2" s="3" t="s">
        <v>10</v>
      </c>
      <c r="AB2" s="5" t="s">
        <v>18</v>
      </c>
      <c r="AC2" s="11" t="s">
        <v>47</v>
      </c>
      <c r="AD2" s="22" t="s">
        <v>11</v>
      </c>
      <c r="AE2" s="25" t="s">
        <v>18</v>
      </c>
      <c r="AF2" s="11" t="s">
        <v>48</v>
      </c>
      <c r="AG2" s="3" t="s">
        <v>12</v>
      </c>
      <c r="AH2" s="5" t="s">
        <v>18</v>
      </c>
      <c r="AI2" s="11" t="s">
        <v>49</v>
      </c>
      <c r="AJ2" s="3" t="s">
        <v>13</v>
      </c>
      <c r="AK2" s="5" t="s">
        <v>18</v>
      </c>
      <c r="AL2" s="11" t="s">
        <v>50</v>
      </c>
      <c r="AM2" s="3" t="s">
        <v>14</v>
      </c>
      <c r="AN2" s="5" t="s">
        <v>18</v>
      </c>
      <c r="AO2" s="11" t="s">
        <v>51</v>
      </c>
      <c r="AP2" s="141" t="s">
        <v>6</v>
      </c>
      <c r="AQ2" s="142" t="s">
        <v>18</v>
      </c>
      <c r="AR2" s="143" t="s">
        <v>52</v>
      </c>
      <c r="AT2" s="249" t="s">
        <v>57</v>
      </c>
      <c r="AU2" s="250"/>
      <c r="AV2" s="250"/>
      <c r="AW2" s="250"/>
      <c r="AX2" s="228">
        <v>2009</v>
      </c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</row>
    <row r="3" spans="1:52" ht="33.75" customHeight="1" thickBot="1">
      <c r="A3" s="80" t="s">
        <v>2</v>
      </c>
      <c r="B3" s="81" t="s">
        <v>16</v>
      </c>
      <c r="C3" s="57" t="s">
        <v>39</v>
      </c>
      <c r="D3" s="82" t="s">
        <v>31</v>
      </c>
      <c r="E3" s="28" t="s">
        <v>32</v>
      </c>
      <c r="F3" s="61" t="s">
        <v>20</v>
      </c>
      <c r="G3" s="83" t="s">
        <v>4</v>
      </c>
      <c r="H3" s="57" t="s">
        <v>21</v>
      </c>
      <c r="I3" s="84" t="s">
        <v>22</v>
      </c>
      <c r="J3" s="57" t="s">
        <v>23</v>
      </c>
      <c r="K3" s="57" t="s">
        <v>24</v>
      </c>
      <c r="L3" s="57" t="s">
        <v>25</v>
      </c>
      <c r="M3" s="57" t="s">
        <v>26</v>
      </c>
      <c r="N3" s="85" t="s">
        <v>27</v>
      </c>
      <c r="O3" s="85" t="s">
        <v>35</v>
      </c>
      <c r="P3" s="85" t="s">
        <v>144</v>
      </c>
      <c r="Q3" s="57" t="s">
        <v>5</v>
      </c>
      <c r="R3" s="86" t="s">
        <v>0</v>
      </c>
      <c r="S3" s="231" t="s">
        <v>17</v>
      </c>
      <c r="T3" s="85" t="s">
        <v>1</v>
      </c>
      <c r="U3" s="6" t="s">
        <v>3</v>
      </c>
      <c r="V3" s="87" t="s">
        <v>55</v>
      </c>
      <c r="W3" s="232" t="s">
        <v>4</v>
      </c>
      <c r="X3" s="6" t="s">
        <v>3</v>
      </c>
      <c r="Y3" s="87" t="s">
        <v>55</v>
      </c>
      <c r="Z3" s="232" t="s">
        <v>4</v>
      </c>
      <c r="AA3" s="6" t="s">
        <v>3</v>
      </c>
      <c r="AB3" s="87" t="s">
        <v>55</v>
      </c>
      <c r="AC3" s="232" t="s">
        <v>4</v>
      </c>
      <c r="AD3" s="23" t="s">
        <v>3</v>
      </c>
      <c r="AE3" s="87" t="s">
        <v>55</v>
      </c>
      <c r="AF3" s="232" t="s">
        <v>4</v>
      </c>
      <c r="AG3" s="6" t="s">
        <v>3</v>
      </c>
      <c r="AH3" s="87" t="s">
        <v>55</v>
      </c>
      <c r="AI3" s="233" t="s">
        <v>4</v>
      </c>
      <c r="AJ3" s="6" t="s">
        <v>3</v>
      </c>
      <c r="AK3" s="87" t="s">
        <v>55</v>
      </c>
      <c r="AL3" s="233" t="s">
        <v>4</v>
      </c>
      <c r="AM3" s="6" t="str">
        <f>AJ3</f>
        <v>czas etapu</v>
      </c>
      <c r="AN3" s="87" t="s">
        <v>56</v>
      </c>
      <c r="AO3" s="233" t="s">
        <v>4</v>
      </c>
      <c r="AP3" s="6" t="s">
        <v>3</v>
      </c>
      <c r="AQ3" s="87" t="s">
        <v>55</v>
      </c>
      <c r="AR3" s="232" t="s">
        <v>4</v>
      </c>
      <c r="AS3" s="59" t="s">
        <v>36</v>
      </c>
      <c r="AT3" s="117" t="s">
        <v>41</v>
      </c>
      <c r="AU3" s="118" t="s">
        <v>54</v>
      </c>
      <c r="AV3" s="118" t="s">
        <v>4</v>
      </c>
      <c r="AW3" s="125" t="s">
        <v>42</v>
      </c>
      <c r="AX3" s="226" t="s">
        <v>59</v>
      </c>
      <c r="AY3" s="221" t="s">
        <v>60</v>
      </c>
      <c r="AZ3" s="222" t="s">
        <v>61</v>
      </c>
    </row>
    <row r="4" spans="1:52" ht="11.25" customHeight="1">
      <c r="A4" s="144">
        <v>1</v>
      </c>
      <c r="B4" s="145">
        <v>4</v>
      </c>
      <c r="C4" s="146" t="s">
        <v>114</v>
      </c>
      <c r="D4" s="93">
        <f aca="true" t="shared" si="0" ref="D4:D18">U4+X4+AA4+AD4+AG4+AJ4+AM4</f>
        <v>0.015486111111111112</v>
      </c>
      <c r="E4" s="97">
        <f aca="true" t="shared" si="1" ref="E4:E17">IF(D5&gt;D4,D5-D4,"")</f>
        <v>0.003935185185185186</v>
      </c>
      <c r="F4" s="94">
        <f aca="true" t="shared" si="2" ref="F4:F18">V4+Y4+AB4+AE4+AH4+AK4+AN4</f>
        <v>6</v>
      </c>
      <c r="G4" s="95">
        <f aca="true" t="shared" si="3" ref="G4:G19">D4/F4</f>
        <v>0.0025810185185185185</v>
      </c>
      <c r="H4" s="146">
        <v>1</v>
      </c>
      <c r="I4" s="147">
        <v>2</v>
      </c>
      <c r="J4" s="146"/>
      <c r="K4" s="146"/>
      <c r="L4" s="147"/>
      <c r="M4" s="146"/>
      <c r="N4" s="148"/>
      <c r="O4" s="148"/>
      <c r="P4" s="148" t="s">
        <v>145</v>
      </c>
      <c r="Q4" s="149" t="s">
        <v>58</v>
      </c>
      <c r="R4" s="149">
        <v>1989</v>
      </c>
      <c r="S4" s="136" t="str">
        <f aca="true" t="shared" si="4" ref="S4:S18">IF(Q4="M",AY4,AZ4)</f>
        <v>M20</v>
      </c>
      <c r="T4" s="150" t="s">
        <v>69</v>
      </c>
      <c r="U4" s="151">
        <v>0.008090277777777778</v>
      </c>
      <c r="V4" s="152">
        <v>3</v>
      </c>
      <c r="W4" s="153">
        <f>U4/V4</f>
        <v>0.0026967592592592594</v>
      </c>
      <c r="X4" s="154">
        <v>0.007395833333333334</v>
      </c>
      <c r="Y4" s="152">
        <v>3</v>
      </c>
      <c r="Z4" s="153">
        <f aca="true" t="shared" si="5" ref="Z4:Z9">X4/Y4</f>
        <v>0.002465277777777778</v>
      </c>
      <c r="AA4" s="155"/>
      <c r="AB4" s="152"/>
      <c r="AC4" s="153" t="e">
        <f aca="true" t="shared" si="6" ref="AC4:AC19">AA4/AB4</f>
        <v>#DIV/0!</v>
      </c>
      <c r="AD4" s="156"/>
      <c r="AE4" s="152"/>
      <c r="AF4" s="153" t="e">
        <f aca="true" t="shared" si="7" ref="AF4:AF19">AD4/AE4</f>
        <v>#DIV/0!</v>
      </c>
      <c r="AG4" s="155"/>
      <c r="AH4" s="152"/>
      <c r="AI4" s="153" t="e">
        <f aca="true" t="shared" si="8" ref="AI4:AI19">AG4/AH4</f>
        <v>#DIV/0!</v>
      </c>
      <c r="AJ4" s="120"/>
      <c r="AK4" s="152"/>
      <c r="AL4" s="157" t="e">
        <f aca="true" t="shared" si="9" ref="AL4:AL19">AJ4/AK4</f>
        <v>#DIV/0!</v>
      </c>
      <c r="AM4" s="154"/>
      <c r="AN4" s="158"/>
      <c r="AO4" s="153" t="e">
        <f aca="true" t="shared" si="10" ref="AO4:AO19">AM4/AN4</f>
        <v>#DIV/0!</v>
      </c>
      <c r="AP4" s="159"/>
      <c r="AQ4" s="160"/>
      <c r="AR4" s="157" t="e">
        <f aca="true" t="shared" si="11" ref="AR4:AR19">AP4/AQ4</f>
        <v>#DIV/0!</v>
      </c>
      <c r="AS4" s="218">
        <v>1</v>
      </c>
      <c r="AT4" s="161"/>
      <c r="AU4" s="161"/>
      <c r="AV4" s="161"/>
      <c r="AW4" s="161"/>
      <c r="AX4" s="229">
        <f aca="true" t="shared" si="12" ref="AX4:AX18">$AX$2-R4</f>
        <v>20</v>
      </c>
      <c r="AY4" s="224" t="str">
        <f aca="true" t="shared" si="13" ref="AY4:AY18">IF(AND(Q4="M",AX4&lt;=19),"M16",IF(AND(Q4="M",AX4&lt;=29),"M20",IF(AND(Q4="M",AX4&lt;=39),"M30",IF(AND(Q4="M",AX4&lt;=49),"M40",IF(AND(Q4="M",AX4&lt;=59),"M50",IF(AND(Q4="M",AX4&lt;=69),"M60",IF(AND(Q4="M",AX4&lt;=99),"M70")))))))</f>
        <v>M20</v>
      </c>
      <c r="AZ4" s="225" t="b">
        <f aca="true" t="shared" si="14" ref="AZ4:AZ18">IF(AND(Q4="K",AX4&lt;=35),"K16",IF(AND(Q4="K",AX4&lt;=49),"K36",IF(AND(Q4="K",AX4&lt;=99),"K50")))</f>
        <v>0</v>
      </c>
    </row>
    <row r="5" spans="1:52" ht="11.25" customHeight="1">
      <c r="A5" s="162">
        <f aca="true" t="shared" si="15" ref="A5:A18">A4+1</f>
        <v>2</v>
      </c>
      <c r="B5" s="163">
        <v>2</v>
      </c>
      <c r="C5" s="164" t="s">
        <v>109</v>
      </c>
      <c r="D5" s="96">
        <f t="shared" si="0"/>
        <v>0.019421296296296298</v>
      </c>
      <c r="E5" s="97">
        <f t="shared" si="1"/>
        <v>0.0010763888888888871</v>
      </c>
      <c r="F5" s="98">
        <f t="shared" si="2"/>
        <v>6</v>
      </c>
      <c r="G5" s="99">
        <f t="shared" si="3"/>
        <v>0.003236882716049383</v>
      </c>
      <c r="H5" s="164">
        <v>2</v>
      </c>
      <c r="I5" s="165">
        <v>3</v>
      </c>
      <c r="J5" s="164"/>
      <c r="K5" s="164"/>
      <c r="L5" s="165"/>
      <c r="M5" s="164"/>
      <c r="N5" s="166"/>
      <c r="O5" s="166"/>
      <c r="P5" s="166" t="s">
        <v>145</v>
      </c>
      <c r="Q5" s="167" t="s">
        <v>72</v>
      </c>
      <c r="R5" s="167">
        <v>1990</v>
      </c>
      <c r="S5" s="168" t="str">
        <f t="shared" si="4"/>
        <v>K16</v>
      </c>
      <c r="T5" s="169" t="s">
        <v>69</v>
      </c>
      <c r="U5" s="151">
        <v>0.010138888888888888</v>
      </c>
      <c r="V5" s="170">
        <v>3</v>
      </c>
      <c r="W5" s="157">
        <f>U5/V5</f>
        <v>0.0033796296296296296</v>
      </c>
      <c r="X5" s="154">
        <v>0.009282407407407408</v>
      </c>
      <c r="Y5" s="170">
        <v>3</v>
      </c>
      <c r="Z5" s="157">
        <f t="shared" si="5"/>
        <v>0.003094135802469136</v>
      </c>
      <c r="AA5" s="119"/>
      <c r="AB5" s="170"/>
      <c r="AC5" s="157" t="e">
        <f t="shared" si="6"/>
        <v>#DIV/0!</v>
      </c>
      <c r="AD5" s="171"/>
      <c r="AE5" s="170"/>
      <c r="AF5" s="157" t="e">
        <f t="shared" si="7"/>
        <v>#DIV/0!</v>
      </c>
      <c r="AG5" s="119"/>
      <c r="AH5" s="170"/>
      <c r="AI5" s="157" t="e">
        <f t="shared" si="8"/>
        <v>#DIV/0!</v>
      </c>
      <c r="AJ5" s="124"/>
      <c r="AK5" s="170"/>
      <c r="AL5" s="157" t="e">
        <f t="shared" si="9"/>
        <v>#DIV/0!</v>
      </c>
      <c r="AM5" s="154"/>
      <c r="AN5" s="172"/>
      <c r="AO5" s="157" t="e">
        <f t="shared" si="10"/>
        <v>#DIV/0!</v>
      </c>
      <c r="AP5" s="120"/>
      <c r="AQ5" s="173"/>
      <c r="AR5" s="157" t="e">
        <f t="shared" si="11"/>
        <v>#DIV/0!</v>
      </c>
      <c r="AS5" s="218">
        <v>1</v>
      </c>
      <c r="AT5" s="174"/>
      <c r="AU5" s="175"/>
      <c r="AV5" s="174"/>
      <c r="AW5" s="176"/>
      <c r="AX5" s="183">
        <f t="shared" si="12"/>
        <v>19</v>
      </c>
      <c r="AY5" s="177" t="b">
        <f t="shared" si="13"/>
        <v>0</v>
      </c>
      <c r="AZ5" s="230" t="str">
        <f t="shared" si="14"/>
        <v>K16</v>
      </c>
    </row>
    <row r="6" spans="1:52" ht="11.25" customHeight="1">
      <c r="A6" s="162">
        <f t="shared" si="15"/>
        <v>3</v>
      </c>
      <c r="B6" s="178">
        <v>3</v>
      </c>
      <c r="C6" s="134" t="s">
        <v>111</v>
      </c>
      <c r="D6" s="96">
        <f t="shared" si="0"/>
        <v>0.020497685185185185</v>
      </c>
      <c r="E6" s="97">
        <f t="shared" si="1"/>
        <v>0.0011342592592592585</v>
      </c>
      <c r="F6" s="98">
        <f t="shared" si="2"/>
        <v>6</v>
      </c>
      <c r="G6" s="99">
        <f t="shared" si="3"/>
        <v>0.0034162808641975306</v>
      </c>
      <c r="H6" s="164">
        <v>4</v>
      </c>
      <c r="I6" s="133">
        <v>1</v>
      </c>
      <c r="J6" s="134"/>
      <c r="K6" s="134"/>
      <c r="L6" s="133"/>
      <c r="M6" s="134"/>
      <c r="N6" s="135"/>
      <c r="O6" s="135"/>
      <c r="P6" s="166" t="s">
        <v>145</v>
      </c>
      <c r="Q6" s="167" t="s">
        <v>58</v>
      </c>
      <c r="R6" s="136">
        <v>1974</v>
      </c>
      <c r="S6" s="137" t="str">
        <f t="shared" si="4"/>
        <v>M30</v>
      </c>
      <c r="T6" s="138" t="s">
        <v>69</v>
      </c>
      <c r="U6" s="151">
        <v>0.01324074074074074</v>
      </c>
      <c r="V6" s="170">
        <v>3</v>
      </c>
      <c r="W6" s="157">
        <f>U6/V6</f>
        <v>0.00441358024691358</v>
      </c>
      <c r="X6" s="154">
        <v>0.007256944444444444</v>
      </c>
      <c r="Y6" s="170">
        <v>3</v>
      </c>
      <c r="Z6" s="157">
        <f t="shared" si="5"/>
        <v>0.0024189814814814816</v>
      </c>
      <c r="AA6" s="119"/>
      <c r="AB6" s="170"/>
      <c r="AC6" s="157" t="e">
        <f t="shared" si="6"/>
        <v>#DIV/0!</v>
      </c>
      <c r="AD6" s="171"/>
      <c r="AE6" s="170"/>
      <c r="AF6" s="157" t="e">
        <f t="shared" si="7"/>
        <v>#DIV/0!</v>
      </c>
      <c r="AG6" s="119"/>
      <c r="AH6" s="170"/>
      <c r="AI6" s="157" t="e">
        <f t="shared" si="8"/>
        <v>#DIV/0!</v>
      </c>
      <c r="AJ6" s="120"/>
      <c r="AK6" s="170"/>
      <c r="AL6" s="157" t="e">
        <f t="shared" si="9"/>
        <v>#DIV/0!</v>
      </c>
      <c r="AM6" s="154"/>
      <c r="AN6" s="172"/>
      <c r="AO6" s="157" t="e">
        <f t="shared" si="10"/>
        <v>#DIV/0!</v>
      </c>
      <c r="AP6" s="179"/>
      <c r="AQ6" s="173"/>
      <c r="AR6" s="157" t="e">
        <f t="shared" si="11"/>
        <v>#DIV/0!</v>
      </c>
      <c r="AS6" s="218">
        <v>1</v>
      </c>
      <c r="AT6" s="180"/>
      <c r="AU6" s="181"/>
      <c r="AV6" s="180"/>
      <c r="AW6" s="182"/>
      <c r="AX6" s="183">
        <f t="shared" si="12"/>
        <v>35</v>
      </c>
      <c r="AY6" s="177" t="str">
        <f t="shared" si="13"/>
        <v>M30</v>
      </c>
      <c r="AZ6" s="230" t="b">
        <f t="shared" si="14"/>
        <v>0</v>
      </c>
    </row>
    <row r="7" spans="1:52" ht="11.25" customHeight="1">
      <c r="A7" s="162">
        <f t="shared" si="15"/>
        <v>4</v>
      </c>
      <c r="B7" s="178">
        <v>1</v>
      </c>
      <c r="C7" s="134" t="s">
        <v>105</v>
      </c>
      <c r="D7" s="96">
        <f t="shared" si="0"/>
        <v>0.021631944444444443</v>
      </c>
      <c r="E7" s="97">
        <f t="shared" si="1"/>
      </c>
      <c r="F7" s="98">
        <f t="shared" si="2"/>
        <v>6</v>
      </c>
      <c r="G7" s="99">
        <f t="shared" si="3"/>
        <v>0.0036053240740740737</v>
      </c>
      <c r="H7" s="164">
        <v>3</v>
      </c>
      <c r="I7" s="133">
        <v>4</v>
      </c>
      <c r="J7" s="243"/>
      <c r="K7" s="134"/>
      <c r="L7" s="133"/>
      <c r="M7" s="134"/>
      <c r="N7" s="135"/>
      <c r="O7" s="135"/>
      <c r="P7" s="166" t="s">
        <v>145</v>
      </c>
      <c r="Q7" s="167" t="s">
        <v>58</v>
      </c>
      <c r="R7" s="136">
        <v>1997</v>
      </c>
      <c r="S7" s="244" t="str">
        <f t="shared" si="4"/>
        <v>M16</v>
      </c>
      <c r="T7" s="138" t="s">
        <v>71</v>
      </c>
      <c r="U7" s="151">
        <v>0.010752314814814814</v>
      </c>
      <c r="V7" s="170">
        <v>3</v>
      </c>
      <c r="W7" s="157">
        <f>U7/V7</f>
        <v>0.0035841049382716044</v>
      </c>
      <c r="X7" s="154">
        <v>0.01087962962962963</v>
      </c>
      <c r="Y7" s="170">
        <v>3</v>
      </c>
      <c r="Z7" s="157">
        <f t="shared" si="5"/>
        <v>0.003626543209876543</v>
      </c>
      <c r="AA7" s="119"/>
      <c r="AB7" s="170"/>
      <c r="AC7" s="157" t="e">
        <f t="shared" si="6"/>
        <v>#DIV/0!</v>
      </c>
      <c r="AD7" s="171"/>
      <c r="AE7" s="170"/>
      <c r="AF7" s="157" t="e">
        <f t="shared" si="7"/>
        <v>#DIV/0!</v>
      </c>
      <c r="AG7" s="119"/>
      <c r="AH7" s="170"/>
      <c r="AI7" s="157" t="e">
        <f t="shared" si="8"/>
        <v>#DIV/0!</v>
      </c>
      <c r="AJ7" s="120"/>
      <c r="AK7" s="170"/>
      <c r="AL7" s="157" t="e">
        <f t="shared" si="9"/>
        <v>#DIV/0!</v>
      </c>
      <c r="AM7" s="154"/>
      <c r="AN7" s="172"/>
      <c r="AO7" s="157" t="e">
        <f t="shared" si="10"/>
        <v>#DIV/0!</v>
      </c>
      <c r="AP7" s="179"/>
      <c r="AQ7" s="173"/>
      <c r="AR7" s="157" t="e">
        <f t="shared" si="11"/>
        <v>#DIV/0!</v>
      </c>
      <c r="AS7" s="218">
        <v>1</v>
      </c>
      <c r="AT7" s="180"/>
      <c r="AU7" s="181"/>
      <c r="AV7" s="180"/>
      <c r="AW7" s="182"/>
      <c r="AX7" s="183">
        <f t="shared" si="12"/>
        <v>12</v>
      </c>
      <c r="AY7" s="177" t="str">
        <f t="shared" si="13"/>
        <v>M16</v>
      </c>
      <c r="AZ7" s="230" t="b">
        <f t="shared" si="14"/>
        <v>0</v>
      </c>
    </row>
    <row r="8" spans="1:52" ht="11.25" customHeight="1">
      <c r="A8" s="162">
        <f t="shared" si="15"/>
        <v>5</v>
      </c>
      <c r="B8" s="178">
        <v>6</v>
      </c>
      <c r="C8" s="134" t="s">
        <v>143</v>
      </c>
      <c r="D8" s="96">
        <f t="shared" si="0"/>
        <v>0.015057870370370369</v>
      </c>
      <c r="E8" s="97">
        <f t="shared" si="1"/>
        <v>0.006944444444444449</v>
      </c>
      <c r="F8" s="98">
        <f t="shared" si="2"/>
        <v>3</v>
      </c>
      <c r="G8" s="99">
        <f t="shared" si="3"/>
        <v>0.00501929012345679</v>
      </c>
      <c r="H8" s="164"/>
      <c r="I8" s="133">
        <v>5</v>
      </c>
      <c r="J8" s="134"/>
      <c r="K8" s="134"/>
      <c r="L8" s="133"/>
      <c r="M8" s="134"/>
      <c r="N8" s="135"/>
      <c r="O8" s="135"/>
      <c r="P8" s="166" t="s">
        <v>145</v>
      </c>
      <c r="Q8" s="167" t="s">
        <v>58</v>
      </c>
      <c r="R8" s="136">
        <v>1951</v>
      </c>
      <c r="S8" s="137" t="str">
        <f t="shared" si="4"/>
        <v>M50</v>
      </c>
      <c r="T8" s="138" t="s">
        <v>87</v>
      </c>
      <c r="U8" s="151"/>
      <c r="V8" s="170"/>
      <c r="W8" s="157"/>
      <c r="X8" s="154">
        <v>0.015057870370370369</v>
      </c>
      <c r="Y8" s="170">
        <v>3</v>
      </c>
      <c r="Z8" s="157">
        <f t="shared" si="5"/>
        <v>0.00501929012345679</v>
      </c>
      <c r="AA8" s="119"/>
      <c r="AB8" s="170"/>
      <c r="AC8" s="157" t="e">
        <f t="shared" si="6"/>
        <v>#DIV/0!</v>
      </c>
      <c r="AD8" s="171"/>
      <c r="AE8" s="170"/>
      <c r="AF8" s="157" t="e">
        <f t="shared" si="7"/>
        <v>#DIV/0!</v>
      </c>
      <c r="AG8" s="119"/>
      <c r="AH8" s="170"/>
      <c r="AI8" s="157" t="e">
        <f t="shared" si="8"/>
        <v>#DIV/0!</v>
      </c>
      <c r="AJ8" s="120"/>
      <c r="AK8" s="170"/>
      <c r="AL8" s="157" t="e">
        <f t="shared" si="9"/>
        <v>#DIV/0!</v>
      </c>
      <c r="AM8" s="154"/>
      <c r="AN8" s="172"/>
      <c r="AO8" s="157" t="e">
        <f t="shared" si="10"/>
        <v>#DIV/0!</v>
      </c>
      <c r="AP8" s="120"/>
      <c r="AQ8" s="173"/>
      <c r="AR8" s="157" t="e">
        <f t="shared" si="11"/>
        <v>#DIV/0!</v>
      </c>
      <c r="AS8" s="218">
        <v>1</v>
      </c>
      <c r="AT8" s="219"/>
      <c r="AU8" s="219"/>
      <c r="AX8" s="230">
        <f t="shared" si="12"/>
        <v>58</v>
      </c>
      <c r="AY8" s="230" t="str">
        <f t="shared" si="13"/>
        <v>M50</v>
      </c>
      <c r="AZ8" s="230" t="b">
        <f t="shared" si="14"/>
        <v>0</v>
      </c>
    </row>
    <row r="9" spans="1:52" ht="11.25" customHeight="1">
      <c r="A9" s="162">
        <f t="shared" si="15"/>
        <v>6</v>
      </c>
      <c r="B9" s="178">
        <v>5</v>
      </c>
      <c r="C9" s="134" t="s">
        <v>134</v>
      </c>
      <c r="D9" s="96">
        <f t="shared" si="0"/>
        <v>0.02200231481481482</v>
      </c>
      <c r="E9" s="97">
        <f t="shared" si="1"/>
      </c>
      <c r="F9" s="98">
        <f t="shared" si="2"/>
        <v>3</v>
      </c>
      <c r="G9" s="99">
        <f t="shared" si="3"/>
        <v>0.007334104938271606</v>
      </c>
      <c r="H9" s="164"/>
      <c r="I9" s="133">
        <v>6</v>
      </c>
      <c r="J9" s="134"/>
      <c r="K9" s="134"/>
      <c r="L9" s="133"/>
      <c r="M9" s="134"/>
      <c r="N9" s="135"/>
      <c r="O9" s="135"/>
      <c r="P9" s="166" t="s">
        <v>147</v>
      </c>
      <c r="Q9" s="167" t="s">
        <v>72</v>
      </c>
      <c r="R9" s="136">
        <v>1999</v>
      </c>
      <c r="S9" s="137" t="str">
        <f t="shared" si="4"/>
        <v>K16</v>
      </c>
      <c r="T9" s="138" t="s">
        <v>135</v>
      </c>
      <c r="U9" s="151"/>
      <c r="V9" s="170"/>
      <c r="W9" s="157"/>
      <c r="X9" s="154">
        <v>0.02200231481481482</v>
      </c>
      <c r="Y9" s="170">
        <v>3</v>
      </c>
      <c r="Z9" s="157">
        <f t="shared" si="5"/>
        <v>0.007334104938271606</v>
      </c>
      <c r="AA9" s="119"/>
      <c r="AB9" s="170"/>
      <c r="AC9" s="157" t="e">
        <f t="shared" si="6"/>
        <v>#DIV/0!</v>
      </c>
      <c r="AD9" s="171"/>
      <c r="AE9" s="170"/>
      <c r="AF9" s="157" t="e">
        <f t="shared" si="7"/>
        <v>#DIV/0!</v>
      </c>
      <c r="AG9" s="119"/>
      <c r="AH9" s="170"/>
      <c r="AI9" s="157" t="e">
        <f t="shared" si="8"/>
        <v>#DIV/0!</v>
      </c>
      <c r="AJ9" s="120"/>
      <c r="AK9" s="170"/>
      <c r="AL9" s="157" t="e">
        <f t="shared" si="9"/>
        <v>#DIV/0!</v>
      </c>
      <c r="AM9" s="154"/>
      <c r="AN9" s="172"/>
      <c r="AO9" s="157" t="e">
        <f t="shared" si="10"/>
        <v>#DIV/0!</v>
      </c>
      <c r="AP9" s="123"/>
      <c r="AQ9" s="173"/>
      <c r="AR9" s="157" t="e">
        <f t="shared" si="11"/>
        <v>#DIV/0!</v>
      </c>
      <c r="AS9" s="218">
        <v>1</v>
      </c>
      <c r="AT9" s="219"/>
      <c r="AU9" s="219"/>
      <c r="AX9" s="183">
        <f t="shared" si="12"/>
        <v>10</v>
      </c>
      <c r="AY9" s="177" t="b">
        <f t="shared" si="13"/>
        <v>0</v>
      </c>
      <c r="AZ9" s="230" t="str">
        <f t="shared" si="14"/>
        <v>K16</v>
      </c>
    </row>
    <row r="10" spans="1:52" ht="11.25" customHeight="1">
      <c r="A10" s="162">
        <f t="shared" si="15"/>
        <v>7</v>
      </c>
      <c r="B10" s="178"/>
      <c r="C10" s="134"/>
      <c r="D10" s="96">
        <f t="shared" si="0"/>
        <v>0</v>
      </c>
      <c r="E10" s="97">
        <f t="shared" si="1"/>
      </c>
      <c r="F10" s="98">
        <f t="shared" si="2"/>
        <v>0</v>
      </c>
      <c r="G10" s="99" t="e">
        <f t="shared" si="3"/>
        <v>#DIV/0!</v>
      </c>
      <c r="H10" s="164"/>
      <c r="I10" s="133"/>
      <c r="J10" s="134"/>
      <c r="K10" s="134"/>
      <c r="L10" s="133"/>
      <c r="M10" s="134"/>
      <c r="N10" s="135"/>
      <c r="O10" s="135"/>
      <c r="P10" s="166"/>
      <c r="Q10" s="167"/>
      <c r="R10" s="136"/>
      <c r="S10" s="137" t="b">
        <f t="shared" si="4"/>
        <v>0</v>
      </c>
      <c r="T10" s="138"/>
      <c r="U10" s="151"/>
      <c r="V10" s="170"/>
      <c r="W10" s="157"/>
      <c r="X10" s="154"/>
      <c r="Y10" s="170"/>
      <c r="Z10" s="157"/>
      <c r="AA10" s="119"/>
      <c r="AB10" s="170"/>
      <c r="AC10" s="157" t="e">
        <f t="shared" si="6"/>
        <v>#DIV/0!</v>
      </c>
      <c r="AD10" s="171"/>
      <c r="AE10" s="170"/>
      <c r="AF10" s="157" t="e">
        <f t="shared" si="7"/>
        <v>#DIV/0!</v>
      </c>
      <c r="AG10" s="119"/>
      <c r="AH10" s="170"/>
      <c r="AI10" s="157" t="e">
        <f t="shared" si="8"/>
        <v>#DIV/0!</v>
      </c>
      <c r="AJ10" s="120"/>
      <c r="AK10" s="170"/>
      <c r="AL10" s="157" t="e">
        <f t="shared" si="9"/>
        <v>#DIV/0!</v>
      </c>
      <c r="AM10" s="154"/>
      <c r="AN10" s="172"/>
      <c r="AO10" s="157" t="e">
        <f t="shared" si="10"/>
        <v>#DIV/0!</v>
      </c>
      <c r="AP10" s="120"/>
      <c r="AQ10" s="173"/>
      <c r="AR10" s="157" t="e">
        <f t="shared" si="11"/>
        <v>#DIV/0!</v>
      </c>
      <c r="AS10" s="218">
        <v>1</v>
      </c>
      <c r="AT10" s="219"/>
      <c r="AU10" s="219"/>
      <c r="AX10" s="230">
        <f t="shared" si="12"/>
        <v>2009</v>
      </c>
      <c r="AY10" s="230" t="b">
        <f t="shared" si="13"/>
        <v>0</v>
      </c>
      <c r="AZ10" s="230" t="b">
        <f t="shared" si="14"/>
        <v>0</v>
      </c>
    </row>
    <row r="11" spans="1:52" ht="11.25" customHeight="1">
      <c r="A11" s="162">
        <f t="shared" si="15"/>
        <v>8</v>
      </c>
      <c r="B11" s="178"/>
      <c r="C11" s="134"/>
      <c r="D11" s="96">
        <f t="shared" si="0"/>
        <v>0</v>
      </c>
      <c r="E11" s="97">
        <f t="shared" si="1"/>
      </c>
      <c r="F11" s="98">
        <f t="shared" si="2"/>
        <v>0</v>
      </c>
      <c r="G11" s="99" t="e">
        <f t="shared" si="3"/>
        <v>#DIV/0!</v>
      </c>
      <c r="H11" s="164"/>
      <c r="I11" s="133"/>
      <c r="J11" s="134"/>
      <c r="K11" s="134"/>
      <c r="L11" s="133"/>
      <c r="M11" s="134"/>
      <c r="N11" s="135"/>
      <c r="O11" s="135"/>
      <c r="P11" s="166"/>
      <c r="Q11" s="167"/>
      <c r="R11" s="136"/>
      <c r="S11" s="137" t="b">
        <f t="shared" si="4"/>
        <v>0</v>
      </c>
      <c r="T11" s="138"/>
      <c r="U11" s="151"/>
      <c r="V11" s="170"/>
      <c r="W11" s="157"/>
      <c r="X11" s="154"/>
      <c r="Y11" s="170"/>
      <c r="Z11" s="157"/>
      <c r="AA11" s="119"/>
      <c r="AB11" s="170"/>
      <c r="AC11" s="157" t="e">
        <f t="shared" si="6"/>
        <v>#DIV/0!</v>
      </c>
      <c r="AD11" s="171"/>
      <c r="AE11" s="170"/>
      <c r="AF11" s="157" t="e">
        <f t="shared" si="7"/>
        <v>#DIV/0!</v>
      </c>
      <c r="AG11" s="119"/>
      <c r="AH11" s="170"/>
      <c r="AI11" s="157" t="e">
        <f t="shared" si="8"/>
        <v>#DIV/0!</v>
      </c>
      <c r="AJ11" s="120"/>
      <c r="AK11" s="170"/>
      <c r="AL11" s="157" t="e">
        <f t="shared" si="9"/>
        <v>#DIV/0!</v>
      </c>
      <c r="AM11" s="154"/>
      <c r="AN11" s="172"/>
      <c r="AO11" s="157" t="e">
        <f t="shared" si="10"/>
        <v>#DIV/0!</v>
      </c>
      <c r="AP11" s="120"/>
      <c r="AQ11" s="173"/>
      <c r="AR11" s="157" t="e">
        <f t="shared" si="11"/>
        <v>#DIV/0!</v>
      </c>
      <c r="AS11" s="218">
        <v>1</v>
      </c>
      <c r="AT11" s="219"/>
      <c r="AU11" s="219"/>
      <c r="AX11" s="183">
        <f t="shared" si="12"/>
        <v>2009</v>
      </c>
      <c r="AY11" s="177" t="b">
        <f t="shared" si="13"/>
        <v>0</v>
      </c>
      <c r="AZ11" s="230" t="b">
        <f t="shared" si="14"/>
        <v>0</v>
      </c>
    </row>
    <row r="12" spans="1:52" ht="11.25" customHeight="1">
      <c r="A12" s="162">
        <f t="shared" si="15"/>
        <v>9</v>
      </c>
      <c r="B12" s="178"/>
      <c r="C12" s="134"/>
      <c r="D12" s="96">
        <f t="shared" si="0"/>
        <v>0</v>
      </c>
      <c r="E12" s="97">
        <f t="shared" si="1"/>
      </c>
      <c r="F12" s="98">
        <f t="shared" si="2"/>
        <v>0</v>
      </c>
      <c r="G12" s="99" t="e">
        <f t="shared" si="3"/>
        <v>#DIV/0!</v>
      </c>
      <c r="H12" s="164"/>
      <c r="I12" s="133"/>
      <c r="J12" s="134"/>
      <c r="K12" s="134"/>
      <c r="L12" s="133"/>
      <c r="M12" s="134"/>
      <c r="N12" s="135"/>
      <c r="O12" s="135"/>
      <c r="P12" s="166"/>
      <c r="Q12" s="167"/>
      <c r="R12" s="136"/>
      <c r="S12" s="137" t="b">
        <f t="shared" si="4"/>
        <v>0</v>
      </c>
      <c r="T12" s="138"/>
      <c r="U12" s="151"/>
      <c r="V12" s="170"/>
      <c r="W12" s="157"/>
      <c r="X12" s="154"/>
      <c r="Y12" s="170"/>
      <c r="Z12" s="157"/>
      <c r="AA12" s="119"/>
      <c r="AB12" s="170"/>
      <c r="AC12" s="157" t="e">
        <f t="shared" si="6"/>
        <v>#DIV/0!</v>
      </c>
      <c r="AD12" s="171"/>
      <c r="AE12" s="170"/>
      <c r="AF12" s="157" t="e">
        <f t="shared" si="7"/>
        <v>#DIV/0!</v>
      </c>
      <c r="AG12" s="119"/>
      <c r="AH12" s="170"/>
      <c r="AI12" s="157" t="e">
        <f t="shared" si="8"/>
        <v>#DIV/0!</v>
      </c>
      <c r="AJ12" s="120"/>
      <c r="AK12" s="170"/>
      <c r="AL12" s="157" t="e">
        <f t="shared" si="9"/>
        <v>#DIV/0!</v>
      </c>
      <c r="AM12" s="154"/>
      <c r="AN12" s="172"/>
      <c r="AO12" s="157" t="e">
        <f t="shared" si="10"/>
        <v>#DIV/0!</v>
      </c>
      <c r="AP12" s="120"/>
      <c r="AQ12" s="173"/>
      <c r="AR12" s="157" t="e">
        <f t="shared" si="11"/>
        <v>#DIV/0!</v>
      </c>
      <c r="AS12" s="218">
        <v>1</v>
      </c>
      <c r="AT12" s="174"/>
      <c r="AU12" s="175"/>
      <c r="AV12" s="174"/>
      <c r="AW12" s="176"/>
      <c r="AX12" s="230">
        <f t="shared" si="12"/>
        <v>2009</v>
      </c>
      <c r="AY12" s="230" t="b">
        <f t="shared" si="13"/>
        <v>0</v>
      </c>
      <c r="AZ12" s="230" t="b">
        <f t="shared" si="14"/>
        <v>0</v>
      </c>
    </row>
    <row r="13" spans="1:52" ht="11.25" customHeight="1">
      <c r="A13" s="162">
        <f t="shared" si="15"/>
        <v>10</v>
      </c>
      <c r="B13" s="178"/>
      <c r="C13" s="134"/>
      <c r="D13" s="96">
        <f t="shared" si="0"/>
        <v>0</v>
      </c>
      <c r="E13" s="97">
        <f t="shared" si="1"/>
      </c>
      <c r="F13" s="98">
        <f t="shared" si="2"/>
        <v>0</v>
      </c>
      <c r="G13" s="99" t="e">
        <f t="shared" si="3"/>
        <v>#DIV/0!</v>
      </c>
      <c r="H13" s="164"/>
      <c r="I13" s="133"/>
      <c r="J13" s="134"/>
      <c r="K13" s="134"/>
      <c r="L13" s="133"/>
      <c r="M13" s="134"/>
      <c r="N13" s="135"/>
      <c r="O13" s="135"/>
      <c r="P13" s="166"/>
      <c r="Q13" s="167"/>
      <c r="R13" s="136"/>
      <c r="S13" s="137" t="b">
        <f t="shared" si="4"/>
        <v>0</v>
      </c>
      <c r="T13" s="138"/>
      <c r="U13" s="151"/>
      <c r="V13" s="170"/>
      <c r="W13" s="157"/>
      <c r="X13" s="154"/>
      <c r="Y13" s="170"/>
      <c r="Z13" s="157"/>
      <c r="AA13" s="119"/>
      <c r="AB13" s="170"/>
      <c r="AC13" s="157" t="e">
        <f t="shared" si="6"/>
        <v>#DIV/0!</v>
      </c>
      <c r="AD13" s="171"/>
      <c r="AE13" s="170"/>
      <c r="AF13" s="157" t="e">
        <f t="shared" si="7"/>
        <v>#DIV/0!</v>
      </c>
      <c r="AG13" s="119"/>
      <c r="AH13" s="170"/>
      <c r="AI13" s="157" t="e">
        <f t="shared" si="8"/>
        <v>#DIV/0!</v>
      </c>
      <c r="AJ13" s="120"/>
      <c r="AK13" s="170"/>
      <c r="AL13" s="157" t="e">
        <f t="shared" si="9"/>
        <v>#DIV/0!</v>
      </c>
      <c r="AM13" s="154"/>
      <c r="AN13" s="172"/>
      <c r="AO13" s="157" t="e">
        <f t="shared" si="10"/>
        <v>#DIV/0!</v>
      </c>
      <c r="AP13" s="184"/>
      <c r="AQ13" s="173"/>
      <c r="AR13" s="157" t="e">
        <f t="shared" si="11"/>
        <v>#DIV/0!</v>
      </c>
      <c r="AS13" s="218">
        <v>1</v>
      </c>
      <c r="AT13" s="180"/>
      <c r="AU13" s="181"/>
      <c r="AV13" s="180"/>
      <c r="AW13" s="182"/>
      <c r="AX13" s="230">
        <f t="shared" si="12"/>
        <v>2009</v>
      </c>
      <c r="AY13" s="230" t="b">
        <f t="shared" si="13"/>
        <v>0</v>
      </c>
      <c r="AZ13" s="230" t="b">
        <f t="shared" si="14"/>
        <v>0</v>
      </c>
    </row>
    <row r="14" spans="1:52" ht="11.25" customHeight="1">
      <c r="A14" s="162">
        <f t="shared" si="15"/>
        <v>11</v>
      </c>
      <c r="B14" s="178"/>
      <c r="C14" s="134"/>
      <c r="D14" s="96">
        <f t="shared" si="0"/>
        <v>0</v>
      </c>
      <c r="E14" s="97">
        <f t="shared" si="1"/>
      </c>
      <c r="F14" s="98">
        <f t="shared" si="2"/>
        <v>0</v>
      </c>
      <c r="G14" s="99" t="e">
        <f t="shared" si="3"/>
        <v>#DIV/0!</v>
      </c>
      <c r="H14" s="164"/>
      <c r="I14" s="133"/>
      <c r="J14" s="134"/>
      <c r="K14" s="134"/>
      <c r="L14" s="133"/>
      <c r="M14" s="134"/>
      <c r="N14" s="135"/>
      <c r="O14" s="135"/>
      <c r="P14" s="166"/>
      <c r="Q14" s="167"/>
      <c r="R14" s="136"/>
      <c r="S14" s="137" t="b">
        <f t="shared" si="4"/>
        <v>0</v>
      </c>
      <c r="T14" s="138"/>
      <c r="U14" s="151"/>
      <c r="V14" s="170"/>
      <c r="W14" s="157"/>
      <c r="X14" s="154"/>
      <c r="Y14" s="170"/>
      <c r="Z14" s="157"/>
      <c r="AA14" s="119"/>
      <c r="AB14" s="170"/>
      <c r="AC14" s="157" t="e">
        <f t="shared" si="6"/>
        <v>#DIV/0!</v>
      </c>
      <c r="AD14" s="171"/>
      <c r="AE14" s="170"/>
      <c r="AF14" s="157" t="e">
        <f t="shared" si="7"/>
        <v>#DIV/0!</v>
      </c>
      <c r="AG14" s="119"/>
      <c r="AH14" s="170"/>
      <c r="AI14" s="157" t="e">
        <f t="shared" si="8"/>
        <v>#DIV/0!</v>
      </c>
      <c r="AJ14" s="120"/>
      <c r="AK14" s="170"/>
      <c r="AL14" s="157" t="e">
        <f t="shared" si="9"/>
        <v>#DIV/0!</v>
      </c>
      <c r="AM14" s="154"/>
      <c r="AN14" s="172"/>
      <c r="AO14" s="157" t="e">
        <f t="shared" si="10"/>
        <v>#DIV/0!</v>
      </c>
      <c r="AP14" s="121"/>
      <c r="AQ14" s="173"/>
      <c r="AR14" s="157" t="e">
        <f t="shared" si="11"/>
        <v>#DIV/0!</v>
      </c>
      <c r="AS14" s="218">
        <v>1</v>
      </c>
      <c r="AT14" s="180"/>
      <c r="AU14" s="181"/>
      <c r="AV14" s="180"/>
      <c r="AW14" s="182"/>
      <c r="AX14" s="183">
        <f t="shared" si="12"/>
        <v>2009</v>
      </c>
      <c r="AY14" s="177" t="b">
        <f t="shared" si="13"/>
        <v>0</v>
      </c>
      <c r="AZ14" s="230" t="b">
        <f t="shared" si="14"/>
        <v>0</v>
      </c>
    </row>
    <row r="15" spans="1:52" ht="11.25" customHeight="1">
      <c r="A15" s="162">
        <f t="shared" si="15"/>
        <v>12</v>
      </c>
      <c r="B15" s="178"/>
      <c r="C15" s="134"/>
      <c r="D15" s="96">
        <f t="shared" si="0"/>
        <v>0</v>
      </c>
      <c r="E15" s="97">
        <f t="shared" si="1"/>
      </c>
      <c r="F15" s="98">
        <f t="shared" si="2"/>
        <v>0</v>
      </c>
      <c r="G15" s="99" t="e">
        <f t="shared" si="3"/>
        <v>#DIV/0!</v>
      </c>
      <c r="H15" s="164"/>
      <c r="I15" s="133"/>
      <c r="J15" s="134"/>
      <c r="K15" s="134"/>
      <c r="L15" s="133"/>
      <c r="M15" s="134"/>
      <c r="N15" s="135"/>
      <c r="O15" s="135"/>
      <c r="P15" s="166"/>
      <c r="Q15" s="167"/>
      <c r="R15" s="136"/>
      <c r="S15" s="137" t="b">
        <f t="shared" si="4"/>
        <v>0</v>
      </c>
      <c r="T15" s="138"/>
      <c r="U15" s="151"/>
      <c r="V15" s="170"/>
      <c r="W15" s="157"/>
      <c r="X15" s="154"/>
      <c r="Y15" s="170"/>
      <c r="Z15" s="157"/>
      <c r="AA15" s="119"/>
      <c r="AB15" s="170"/>
      <c r="AC15" s="157" t="e">
        <f t="shared" si="6"/>
        <v>#DIV/0!</v>
      </c>
      <c r="AD15" s="171"/>
      <c r="AE15" s="170"/>
      <c r="AF15" s="157" t="e">
        <f t="shared" si="7"/>
        <v>#DIV/0!</v>
      </c>
      <c r="AG15" s="119"/>
      <c r="AH15" s="170"/>
      <c r="AI15" s="157" t="e">
        <f t="shared" si="8"/>
        <v>#DIV/0!</v>
      </c>
      <c r="AJ15" s="121"/>
      <c r="AK15" s="170"/>
      <c r="AL15" s="157" t="e">
        <f t="shared" si="9"/>
        <v>#DIV/0!</v>
      </c>
      <c r="AM15" s="154"/>
      <c r="AN15" s="172"/>
      <c r="AO15" s="157" t="e">
        <f t="shared" si="10"/>
        <v>#DIV/0!</v>
      </c>
      <c r="AP15" s="120"/>
      <c r="AQ15" s="173"/>
      <c r="AR15" s="157" t="e">
        <f t="shared" si="11"/>
        <v>#DIV/0!</v>
      </c>
      <c r="AS15" s="218">
        <v>1</v>
      </c>
      <c r="AT15" s="174"/>
      <c r="AU15" s="175"/>
      <c r="AV15" s="174"/>
      <c r="AW15" s="176"/>
      <c r="AX15" s="183">
        <f t="shared" si="12"/>
        <v>2009</v>
      </c>
      <c r="AY15" s="177" t="b">
        <f t="shared" si="13"/>
        <v>0</v>
      </c>
      <c r="AZ15" s="230" t="b">
        <f t="shared" si="14"/>
        <v>0</v>
      </c>
    </row>
    <row r="16" spans="1:52" ht="11.25" customHeight="1">
      <c r="A16" s="162">
        <f t="shared" si="15"/>
        <v>13</v>
      </c>
      <c r="B16" s="178"/>
      <c r="C16" s="134"/>
      <c r="D16" s="96">
        <f t="shared" si="0"/>
        <v>0</v>
      </c>
      <c r="E16" s="97">
        <f t="shared" si="1"/>
      </c>
      <c r="F16" s="98">
        <f t="shared" si="2"/>
        <v>0</v>
      </c>
      <c r="G16" s="99" t="e">
        <f t="shared" si="3"/>
        <v>#DIV/0!</v>
      </c>
      <c r="H16" s="164"/>
      <c r="I16" s="133"/>
      <c r="J16" s="134"/>
      <c r="K16" s="134"/>
      <c r="L16" s="133"/>
      <c r="M16" s="134"/>
      <c r="N16" s="135"/>
      <c r="O16" s="135"/>
      <c r="P16" s="166"/>
      <c r="Q16" s="167"/>
      <c r="R16" s="136"/>
      <c r="S16" s="137" t="b">
        <f t="shared" si="4"/>
        <v>0</v>
      </c>
      <c r="T16" s="138"/>
      <c r="U16" s="151"/>
      <c r="V16" s="170"/>
      <c r="W16" s="157"/>
      <c r="X16" s="154"/>
      <c r="Y16" s="170"/>
      <c r="Z16" s="157"/>
      <c r="AA16" s="119"/>
      <c r="AB16" s="170"/>
      <c r="AC16" s="157" t="e">
        <f t="shared" si="6"/>
        <v>#DIV/0!</v>
      </c>
      <c r="AD16" s="171"/>
      <c r="AE16" s="170"/>
      <c r="AF16" s="157" t="e">
        <f t="shared" si="7"/>
        <v>#DIV/0!</v>
      </c>
      <c r="AG16" s="119"/>
      <c r="AH16" s="170"/>
      <c r="AI16" s="157" t="e">
        <f t="shared" si="8"/>
        <v>#DIV/0!</v>
      </c>
      <c r="AJ16" s="120"/>
      <c r="AK16" s="170"/>
      <c r="AL16" s="157" t="e">
        <f t="shared" si="9"/>
        <v>#DIV/0!</v>
      </c>
      <c r="AM16" s="154"/>
      <c r="AN16" s="172"/>
      <c r="AO16" s="157" t="e">
        <f t="shared" si="10"/>
        <v>#DIV/0!</v>
      </c>
      <c r="AP16" s="120"/>
      <c r="AQ16" s="173"/>
      <c r="AR16" s="157" t="e">
        <f t="shared" si="11"/>
        <v>#DIV/0!</v>
      </c>
      <c r="AS16" s="218">
        <v>1</v>
      </c>
      <c r="AT16" s="174"/>
      <c r="AU16" s="175"/>
      <c r="AV16" s="174"/>
      <c r="AW16" s="176"/>
      <c r="AX16" s="183">
        <f t="shared" si="12"/>
        <v>2009</v>
      </c>
      <c r="AY16" s="177" t="b">
        <f t="shared" si="13"/>
        <v>0</v>
      </c>
      <c r="AZ16" s="230" t="b">
        <f t="shared" si="14"/>
        <v>0</v>
      </c>
    </row>
    <row r="17" spans="1:52" ht="11.25" customHeight="1">
      <c r="A17" s="162">
        <f t="shared" si="15"/>
        <v>14</v>
      </c>
      <c r="B17" s="178"/>
      <c r="C17" s="134"/>
      <c r="D17" s="96">
        <f t="shared" si="0"/>
        <v>0</v>
      </c>
      <c r="E17" s="97">
        <f t="shared" si="1"/>
      </c>
      <c r="F17" s="98">
        <f t="shared" si="2"/>
        <v>0</v>
      </c>
      <c r="G17" s="99" t="e">
        <f t="shared" si="3"/>
        <v>#DIV/0!</v>
      </c>
      <c r="H17" s="164"/>
      <c r="I17" s="133"/>
      <c r="J17" s="134"/>
      <c r="K17" s="134"/>
      <c r="L17" s="133"/>
      <c r="M17" s="134"/>
      <c r="N17" s="135"/>
      <c r="O17" s="135"/>
      <c r="P17" s="166"/>
      <c r="Q17" s="167"/>
      <c r="R17" s="136"/>
      <c r="S17" s="137" t="b">
        <f t="shared" si="4"/>
        <v>0</v>
      </c>
      <c r="T17" s="138"/>
      <c r="U17" s="151"/>
      <c r="V17" s="170"/>
      <c r="W17" s="157"/>
      <c r="X17" s="154"/>
      <c r="Y17" s="170"/>
      <c r="Z17" s="157"/>
      <c r="AA17" s="119"/>
      <c r="AB17" s="170"/>
      <c r="AC17" s="157" t="e">
        <f t="shared" si="6"/>
        <v>#DIV/0!</v>
      </c>
      <c r="AD17" s="171"/>
      <c r="AE17" s="170"/>
      <c r="AF17" s="157" t="e">
        <f t="shared" si="7"/>
        <v>#DIV/0!</v>
      </c>
      <c r="AG17" s="119"/>
      <c r="AH17" s="170"/>
      <c r="AI17" s="157" t="e">
        <f t="shared" si="8"/>
        <v>#DIV/0!</v>
      </c>
      <c r="AJ17" s="120"/>
      <c r="AK17" s="170"/>
      <c r="AL17" s="157" t="e">
        <f t="shared" si="9"/>
        <v>#DIV/0!</v>
      </c>
      <c r="AM17" s="154"/>
      <c r="AN17" s="172"/>
      <c r="AO17" s="157" t="e">
        <f t="shared" si="10"/>
        <v>#DIV/0!</v>
      </c>
      <c r="AP17" s="123"/>
      <c r="AQ17" s="173"/>
      <c r="AR17" s="157" t="e">
        <f t="shared" si="11"/>
        <v>#DIV/0!</v>
      </c>
      <c r="AS17" s="218">
        <v>1</v>
      </c>
      <c r="AT17" s="219"/>
      <c r="AU17" s="219"/>
      <c r="AX17" s="183">
        <f t="shared" si="12"/>
        <v>2009</v>
      </c>
      <c r="AY17" s="177" t="b">
        <f t="shared" si="13"/>
        <v>0</v>
      </c>
      <c r="AZ17" s="230" t="b">
        <f t="shared" si="14"/>
        <v>0</v>
      </c>
    </row>
    <row r="18" spans="1:52" ht="11.25" customHeight="1" thickBot="1">
      <c r="A18" s="162">
        <f t="shared" si="15"/>
        <v>15</v>
      </c>
      <c r="B18" s="197"/>
      <c r="C18" s="198"/>
      <c r="D18" s="199">
        <f t="shared" si="0"/>
        <v>0</v>
      </c>
      <c r="E18" s="200"/>
      <c r="F18" s="100">
        <f t="shared" si="2"/>
        <v>0</v>
      </c>
      <c r="G18" s="101" t="e">
        <f t="shared" si="3"/>
        <v>#DIV/0!</v>
      </c>
      <c r="H18" s="198"/>
      <c r="I18" s="201"/>
      <c r="J18" s="198"/>
      <c r="K18" s="198"/>
      <c r="L18" s="201"/>
      <c r="M18" s="198"/>
      <c r="N18" s="202"/>
      <c r="O18" s="203"/>
      <c r="P18" s="198"/>
      <c r="Q18" s="204"/>
      <c r="R18" s="204"/>
      <c r="S18" s="205" t="b">
        <f t="shared" si="4"/>
        <v>0</v>
      </c>
      <c r="T18" s="206"/>
      <c r="U18" s="207"/>
      <c r="V18" s="208"/>
      <c r="W18" s="209"/>
      <c r="X18" s="210"/>
      <c r="Y18" s="208"/>
      <c r="Z18" s="209"/>
      <c r="AA18" s="102"/>
      <c r="AB18" s="208"/>
      <c r="AC18" s="209" t="e">
        <f t="shared" si="6"/>
        <v>#DIV/0!</v>
      </c>
      <c r="AD18" s="211"/>
      <c r="AE18" s="208"/>
      <c r="AF18" s="209" t="e">
        <f t="shared" si="7"/>
        <v>#DIV/0!</v>
      </c>
      <c r="AG18" s="102"/>
      <c r="AH18" s="208"/>
      <c r="AI18" s="209" t="e">
        <f t="shared" si="8"/>
        <v>#DIV/0!</v>
      </c>
      <c r="AJ18" s="212"/>
      <c r="AK18" s="208"/>
      <c r="AL18" s="209" t="e">
        <f t="shared" si="9"/>
        <v>#DIV/0!</v>
      </c>
      <c r="AM18" s="213"/>
      <c r="AN18" s="214"/>
      <c r="AO18" s="215" t="e">
        <f t="shared" si="10"/>
        <v>#DIV/0!</v>
      </c>
      <c r="AP18" s="216"/>
      <c r="AQ18" s="217"/>
      <c r="AR18" s="157" t="e">
        <f t="shared" si="11"/>
        <v>#DIV/0!</v>
      </c>
      <c r="AS18" s="220">
        <v>1</v>
      </c>
      <c r="AT18" s="108"/>
      <c r="AU18" s="108"/>
      <c r="AX18" s="183">
        <f t="shared" si="12"/>
        <v>2009</v>
      </c>
      <c r="AY18" s="177" t="b">
        <f t="shared" si="13"/>
        <v>0</v>
      </c>
      <c r="AZ18" s="230" t="b">
        <f t="shared" si="14"/>
        <v>0</v>
      </c>
    </row>
    <row r="19" spans="1:69" ht="13.5" thickBot="1">
      <c r="A19" s="90" t="s">
        <v>38</v>
      </c>
      <c r="B19" s="91"/>
      <c r="C19" s="92"/>
      <c r="D19" s="48">
        <f>SUM(D4:D18)</f>
        <v>0.11409722222222222</v>
      </c>
      <c r="E19" s="49"/>
      <c r="F19" s="50">
        <f>SUM(F4:F18)</f>
        <v>30</v>
      </c>
      <c r="G19" s="51">
        <f t="shared" si="3"/>
        <v>0.0038032407407407407</v>
      </c>
      <c r="H19" s="33"/>
      <c r="I19" s="34"/>
      <c r="J19" s="33"/>
      <c r="K19" s="33"/>
      <c r="L19" s="33"/>
      <c r="M19" s="33"/>
      <c r="N19" s="35"/>
      <c r="O19" s="31"/>
      <c r="P19" s="31"/>
      <c r="Q19" s="31"/>
      <c r="R19" s="32"/>
      <c r="S19" s="32"/>
      <c r="T19" s="31"/>
      <c r="U19" s="62">
        <f>SUM(U4:U18)</f>
        <v>0.04222222222222222</v>
      </c>
      <c r="V19" s="63">
        <f>SUM(V4:V18)</f>
        <v>12</v>
      </c>
      <c r="W19" s="76">
        <f>U19/V19</f>
        <v>0.003518518518518518</v>
      </c>
      <c r="X19" s="62">
        <f>SUM(X4:X18)</f>
        <v>0.07187500000000001</v>
      </c>
      <c r="Y19" s="63">
        <f>SUM(Y4:Y18)</f>
        <v>18</v>
      </c>
      <c r="Z19" s="76">
        <f>X19/Y19</f>
        <v>0.003993055555555556</v>
      </c>
      <c r="AA19" s="77">
        <f>SUM(AA4:AA18)</f>
        <v>0</v>
      </c>
      <c r="AB19" s="63">
        <f>SUM(AB4:AB18)</f>
        <v>0</v>
      </c>
      <c r="AC19" s="79" t="e">
        <f t="shared" si="6"/>
        <v>#DIV/0!</v>
      </c>
      <c r="AD19" s="65">
        <f>SUM(AD4:AD18)</f>
        <v>0</v>
      </c>
      <c r="AE19" s="66">
        <f>SUM(AE4:AE18)</f>
        <v>0</v>
      </c>
      <c r="AF19" s="64" t="e">
        <f t="shared" si="7"/>
        <v>#DIV/0!</v>
      </c>
      <c r="AG19" s="65">
        <f>SUM(AG4:AG18)</f>
        <v>0</v>
      </c>
      <c r="AH19" s="63">
        <f>SUM(AH4:AH18)</f>
        <v>0</v>
      </c>
      <c r="AI19" s="64" t="e">
        <f t="shared" si="8"/>
        <v>#DIV/0!</v>
      </c>
      <c r="AJ19" s="65">
        <f>SUM(AJ4:AJ18)</f>
        <v>0</v>
      </c>
      <c r="AK19" s="63">
        <f>SUM(AK4:AK18)</f>
        <v>0</v>
      </c>
      <c r="AL19" s="64" t="e">
        <f t="shared" si="9"/>
        <v>#DIV/0!</v>
      </c>
      <c r="AM19" s="65">
        <f>SUM(AM4:AM18)</f>
        <v>0</v>
      </c>
      <c r="AN19" s="115">
        <f>SUM(AN4:AN18)</f>
        <v>0</v>
      </c>
      <c r="AO19" s="64" t="e">
        <f t="shared" si="10"/>
        <v>#DIV/0!</v>
      </c>
      <c r="AP19" s="65">
        <f>SUM(AP4:AP18)</f>
        <v>0</v>
      </c>
      <c r="AQ19" s="126">
        <f>SUM(AQ4:AQ18)</f>
        <v>0</v>
      </c>
      <c r="AR19" s="64" t="e">
        <f t="shared" si="11"/>
        <v>#DIV/0!</v>
      </c>
      <c r="AS19" s="60">
        <f>D19+AP19</f>
        <v>0.11409722222222222</v>
      </c>
      <c r="AT19" s="109"/>
      <c r="AU19" s="109"/>
      <c r="AV19" s="110"/>
      <c r="AW19" s="114"/>
      <c r="BL19" s="58"/>
      <c r="BM19" s="58"/>
      <c r="BN19" s="58"/>
      <c r="BO19" s="58"/>
      <c r="BP19" s="58"/>
      <c r="BQ19" s="58"/>
    </row>
    <row r="20" spans="1:69" ht="12.75">
      <c r="A20" s="53" t="s">
        <v>37</v>
      </c>
      <c r="B20" s="52"/>
      <c r="C20" s="53"/>
      <c r="D20" s="19"/>
      <c r="E20" s="41"/>
      <c r="F20" s="42"/>
      <c r="G20" s="38" t="s">
        <v>53</v>
      </c>
      <c r="H20" s="67">
        <v>4</v>
      </c>
      <c r="I20" s="67">
        <v>6</v>
      </c>
      <c r="J20" s="67"/>
      <c r="K20" s="67"/>
      <c r="L20" s="67"/>
      <c r="M20" s="67"/>
      <c r="N20" s="67"/>
      <c r="O20" s="127"/>
      <c r="P20" s="127"/>
      <c r="Q20" s="68">
        <f>SUM(H20:O20)</f>
        <v>10</v>
      </c>
      <c r="R20" s="78" t="s">
        <v>149</v>
      </c>
      <c r="S20" s="32"/>
      <c r="T20" s="31"/>
      <c r="U20" s="16"/>
      <c r="V20" s="17"/>
      <c r="W20" s="104"/>
      <c r="X20" s="16"/>
      <c r="Y20" s="17"/>
      <c r="Z20" s="104"/>
      <c r="AA20" s="16"/>
      <c r="AB20" s="17"/>
      <c r="AC20" s="105"/>
      <c r="AD20" s="16"/>
      <c r="AE20" s="26"/>
      <c r="AF20" s="18"/>
      <c r="AG20" s="16"/>
      <c r="AH20" s="17"/>
      <c r="AI20" s="18"/>
      <c r="AJ20" s="16"/>
      <c r="AK20" s="17"/>
      <c r="AL20" s="18"/>
      <c r="AM20" s="16"/>
      <c r="AN20" s="17"/>
      <c r="AO20" s="18"/>
      <c r="AP20" s="20"/>
      <c r="AQ20" s="20"/>
      <c r="AR20" s="55" t="s">
        <v>34</v>
      </c>
      <c r="AS20" s="106"/>
      <c r="AW20" s="316" t="s">
        <v>152</v>
      </c>
      <c r="AX20" s="317">
        <f>SUM(AX4:AX9)</f>
        <v>154</v>
      </c>
      <c r="BL20" s="58"/>
      <c r="BM20" s="58"/>
      <c r="BN20" s="58"/>
      <c r="BO20" s="58"/>
      <c r="BP20" s="58"/>
      <c r="BQ20" s="58"/>
    </row>
    <row r="21" spans="1:69" ht="12.75">
      <c r="A21" s="103"/>
      <c r="B21" s="32"/>
      <c r="C21" s="31"/>
      <c r="D21" s="19"/>
      <c r="E21" s="43"/>
      <c r="F21" s="39"/>
      <c r="G21" s="36" t="s">
        <v>151</v>
      </c>
      <c r="H21" s="69">
        <v>1</v>
      </c>
      <c r="I21" s="69">
        <v>2</v>
      </c>
      <c r="J21" s="69"/>
      <c r="K21" s="69"/>
      <c r="L21" s="69"/>
      <c r="M21" s="69"/>
      <c r="N21" s="69"/>
      <c r="O21" s="128"/>
      <c r="P21" s="128"/>
      <c r="Q21" s="70">
        <f>SUM(H21:O21)</f>
        <v>3</v>
      </c>
      <c r="S21" s="32"/>
      <c r="T21" s="31"/>
      <c r="U21" s="16"/>
      <c r="V21" s="17"/>
      <c r="W21" s="104"/>
      <c r="X21" s="16"/>
      <c r="Y21" s="17"/>
      <c r="Z21" s="104"/>
      <c r="AA21" s="16"/>
      <c r="AB21" s="17"/>
      <c r="AC21" s="105"/>
      <c r="AD21" s="16"/>
      <c r="AE21" s="26"/>
      <c r="AF21" s="18"/>
      <c r="AG21" s="16"/>
      <c r="AH21" s="17"/>
      <c r="AI21" s="18"/>
      <c r="AJ21" s="16"/>
      <c r="AK21" s="17"/>
      <c r="AL21" s="18"/>
      <c r="AM21" s="16"/>
      <c r="AN21" s="116"/>
      <c r="AO21" s="18"/>
      <c r="AP21" s="16"/>
      <c r="AQ21" s="17"/>
      <c r="AR21" s="18"/>
      <c r="AS21" s="106"/>
      <c r="AW21" s="316" t="s">
        <v>153</v>
      </c>
      <c r="AX21" s="318">
        <f>AX20/6</f>
        <v>25.666666666666668</v>
      </c>
      <c r="BL21" s="58"/>
      <c r="BM21" s="58"/>
      <c r="BN21" s="58"/>
      <c r="BO21" s="58"/>
      <c r="BP21" s="58"/>
      <c r="BQ21" s="58"/>
    </row>
    <row r="22" spans="1:69" s="334" customFormat="1" ht="12.75">
      <c r="A22" s="319"/>
      <c r="B22" s="320"/>
      <c r="C22" s="321"/>
      <c r="D22" s="322"/>
      <c r="E22" s="308"/>
      <c r="F22" s="309"/>
      <c r="G22" s="310" t="s">
        <v>150</v>
      </c>
      <c r="H22" s="311"/>
      <c r="I22" s="311">
        <v>1</v>
      </c>
      <c r="J22" s="311"/>
      <c r="K22" s="311"/>
      <c r="L22" s="311"/>
      <c r="M22" s="311"/>
      <c r="N22" s="311"/>
      <c r="O22" s="312"/>
      <c r="P22" s="312"/>
      <c r="Q22" s="313">
        <f>SUM(H22:O22)</f>
        <v>1</v>
      </c>
      <c r="R22" s="323"/>
      <c r="S22" s="320"/>
      <c r="T22" s="321"/>
      <c r="U22" s="322"/>
      <c r="V22" s="324"/>
      <c r="W22" s="325"/>
      <c r="X22" s="322"/>
      <c r="Y22" s="324"/>
      <c r="Z22" s="325"/>
      <c r="AA22" s="322"/>
      <c r="AB22" s="324"/>
      <c r="AC22" s="325"/>
      <c r="AD22" s="322"/>
      <c r="AE22" s="326"/>
      <c r="AF22" s="327"/>
      <c r="AG22" s="322"/>
      <c r="AH22" s="324"/>
      <c r="AI22" s="327"/>
      <c r="AJ22" s="322"/>
      <c r="AK22" s="324"/>
      <c r="AL22" s="327"/>
      <c r="AM22" s="322"/>
      <c r="AN22" s="328"/>
      <c r="AO22" s="327"/>
      <c r="AP22" s="322"/>
      <c r="AQ22" s="324"/>
      <c r="AR22" s="327"/>
      <c r="AS22" s="329"/>
      <c r="AT22" s="330"/>
      <c r="AU22" s="330"/>
      <c r="AV22" s="331"/>
      <c r="AW22" s="332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1"/>
      <c r="BK22" s="331"/>
      <c r="BL22" s="333"/>
      <c r="BM22" s="333"/>
      <c r="BN22" s="333"/>
      <c r="BO22" s="333"/>
      <c r="BP22" s="333"/>
      <c r="BQ22" s="333"/>
    </row>
    <row r="23" spans="1:69" ht="12.75">
      <c r="A23" s="103"/>
      <c r="B23" s="32"/>
      <c r="C23" s="31"/>
      <c r="D23" s="19"/>
      <c r="E23" s="44"/>
      <c r="F23" s="40"/>
      <c r="G23" s="37" t="s">
        <v>28</v>
      </c>
      <c r="H23" s="246">
        <f>V19</f>
        <v>12</v>
      </c>
      <c r="I23" s="246">
        <f>Y19</f>
        <v>18</v>
      </c>
      <c r="J23" s="71"/>
      <c r="K23" s="71"/>
      <c r="L23" s="71"/>
      <c r="M23" s="71"/>
      <c r="N23" s="71"/>
      <c r="O23" s="129"/>
      <c r="P23" s="314"/>
      <c r="Q23" s="72">
        <f>SUM(H23:O23)</f>
        <v>30</v>
      </c>
      <c r="R23" s="89"/>
      <c r="S23" s="32"/>
      <c r="T23" s="31"/>
      <c r="U23" s="16"/>
      <c r="V23" s="17"/>
      <c r="W23" s="104"/>
      <c r="X23" s="16"/>
      <c r="Y23" s="17"/>
      <c r="Z23" s="104"/>
      <c r="AA23" s="16"/>
      <c r="AB23" s="17"/>
      <c r="AC23" s="105"/>
      <c r="AD23" s="16"/>
      <c r="AE23" s="26"/>
      <c r="AF23" s="18"/>
      <c r="AG23" s="16"/>
      <c r="AH23" s="17"/>
      <c r="AI23" s="18"/>
      <c r="AJ23" s="16"/>
      <c r="AK23" s="17"/>
      <c r="AL23" s="18"/>
      <c r="AM23" s="16"/>
      <c r="AN23" s="17"/>
      <c r="AO23" s="18"/>
      <c r="AP23" s="16"/>
      <c r="AQ23" s="17"/>
      <c r="AR23" s="18"/>
      <c r="AS23" s="106"/>
      <c r="BL23" s="58"/>
      <c r="BM23" s="58"/>
      <c r="BN23" s="58"/>
      <c r="BO23" s="58"/>
      <c r="BP23" s="58"/>
      <c r="BQ23" s="58"/>
    </row>
    <row r="24" spans="1:69" ht="12.75">
      <c r="A24" s="103"/>
      <c r="B24" s="32"/>
      <c r="C24" s="31"/>
      <c r="D24" s="19"/>
      <c r="E24" s="44"/>
      <c r="F24" s="40"/>
      <c r="G24" s="37" t="s">
        <v>30</v>
      </c>
      <c r="H24" s="73">
        <v>0.2111111111111111</v>
      </c>
      <c r="I24" s="73">
        <v>0.23958333333333334</v>
      </c>
      <c r="J24" s="73"/>
      <c r="K24" s="73"/>
      <c r="L24" s="73"/>
      <c r="M24" s="73"/>
      <c r="N24" s="73"/>
      <c r="O24" s="130"/>
      <c r="P24" s="315"/>
      <c r="Q24" s="107">
        <v>0.22847222222222222</v>
      </c>
      <c r="S24" s="32"/>
      <c r="T24" s="31"/>
      <c r="U24" s="16"/>
      <c r="V24" s="17"/>
      <c r="W24" s="104"/>
      <c r="X24" s="16"/>
      <c r="Y24" s="17"/>
      <c r="Z24" s="104"/>
      <c r="AA24" s="16"/>
      <c r="AB24" s="17"/>
      <c r="AC24" s="105"/>
      <c r="AD24" s="16"/>
      <c r="AE24" s="26"/>
      <c r="AF24" s="18"/>
      <c r="AG24" s="16"/>
      <c r="AH24" s="17"/>
      <c r="AI24" s="18"/>
      <c r="AJ24" s="16"/>
      <c r="AK24" s="17"/>
      <c r="AL24" s="18"/>
      <c r="AM24" s="16"/>
      <c r="AN24" s="17"/>
      <c r="AO24" s="18"/>
      <c r="AP24" s="16"/>
      <c r="AQ24" s="17"/>
      <c r="AR24" s="18"/>
      <c r="AS24" s="106"/>
      <c r="BL24" s="58"/>
      <c r="BM24" s="58"/>
      <c r="BN24" s="58"/>
      <c r="BO24" s="58"/>
      <c r="BP24" s="58"/>
      <c r="BQ24" s="58"/>
    </row>
    <row r="25" spans="1:69" ht="12.75">
      <c r="A25" s="103"/>
      <c r="B25" s="32"/>
      <c r="C25" s="31"/>
      <c r="D25" s="19"/>
      <c r="E25" s="44"/>
      <c r="F25" s="40"/>
      <c r="G25" s="37" t="s">
        <v>120</v>
      </c>
      <c r="H25" s="71"/>
      <c r="I25" s="71">
        <v>2</v>
      </c>
      <c r="J25" s="71"/>
      <c r="K25" s="71"/>
      <c r="L25" s="71"/>
      <c r="M25" s="71"/>
      <c r="N25" s="71"/>
      <c r="O25" s="131"/>
      <c r="P25" s="131"/>
      <c r="Q25" s="72">
        <f>SUM(I25:O25)</f>
        <v>2</v>
      </c>
      <c r="S25" s="32"/>
      <c r="T25" s="31"/>
      <c r="U25" s="16"/>
      <c r="V25" s="17"/>
      <c r="W25" s="104"/>
      <c r="X25" s="16"/>
      <c r="Y25" s="17"/>
      <c r="Z25" s="104"/>
      <c r="AA25" s="16"/>
      <c r="AB25" s="17"/>
      <c r="AC25" s="105"/>
      <c r="AD25" s="16"/>
      <c r="AE25" s="26"/>
      <c r="AF25" s="18"/>
      <c r="AG25" s="16"/>
      <c r="AH25" s="17"/>
      <c r="AI25" s="18"/>
      <c r="AJ25" s="16"/>
      <c r="AK25" s="17"/>
      <c r="AL25" s="18"/>
      <c r="AM25" s="16"/>
      <c r="AN25" s="17"/>
      <c r="AO25" s="18"/>
      <c r="AP25" s="16"/>
      <c r="AQ25" s="17"/>
      <c r="AR25" s="18"/>
      <c r="AS25" s="106"/>
      <c r="BL25" s="58"/>
      <c r="BM25" s="58"/>
      <c r="BN25" s="58"/>
      <c r="BO25" s="58"/>
      <c r="BP25" s="58"/>
      <c r="BQ25" s="58"/>
    </row>
    <row r="26" spans="1:69" ht="12.75">
      <c r="A26" s="103"/>
      <c r="B26" s="32"/>
      <c r="C26" s="31"/>
      <c r="D26" s="19"/>
      <c r="E26" s="44"/>
      <c r="F26" s="40"/>
      <c r="G26" s="37" t="s">
        <v>43</v>
      </c>
      <c r="H26" s="71"/>
      <c r="I26" s="71"/>
      <c r="J26" s="71"/>
      <c r="K26" s="71"/>
      <c r="L26" s="71"/>
      <c r="M26" s="71"/>
      <c r="N26" s="71"/>
      <c r="O26" s="131"/>
      <c r="P26" s="131"/>
      <c r="Q26" s="72">
        <f>SUM(H26:O26)</f>
        <v>0</v>
      </c>
      <c r="S26" s="32"/>
      <c r="T26" s="31"/>
      <c r="U26" s="16"/>
      <c r="V26" s="17"/>
      <c r="W26" s="104"/>
      <c r="X26" s="16"/>
      <c r="Y26" s="17"/>
      <c r="Z26" s="104"/>
      <c r="AA26" s="16"/>
      <c r="AB26" s="17"/>
      <c r="AC26" s="105"/>
      <c r="AD26" s="16"/>
      <c r="AE26" s="26"/>
      <c r="AF26" s="18"/>
      <c r="AG26" s="16"/>
      <c r="AH26" s="17"/>
      <c r="AI26" s="18"/>
      <c r="AJ26" s="16"/>
      <c r="AK26" s="17"/>
      <c r="AL26" s="18"/>
      <c r="AM26" s="16"/>
      <c r="AN26" s="17"/>
      <c r="AO26" s="18"/>
      <c r="AP26" s="16"/>
      <c r="AQ26" s="17"/>
      <c r="AR26" s="18"/>
      <c r="AS26" s="106"/>
      <c r="BL26" s="58"/>
      <c r="BM26" s="58"/>
      <c r="BN26" s="58"/>
      <c r="BO26" s="58"/>
      <c r="BP26" s="58"/>
      <c r="BQ26" s="58"/>
    </row>
    <row r="27" spans="1:69" ht="13.5" thickBot="1">
      <c r="A27" s="103"/>
      <c r="B27" s="32"/>
      <c r="C27" s="31"/>
      <c r="D27" s="19"/>
      <c r="E27" s="45"/>
      <c r="F27" s="46"/>
      <c r="G27" s="47" t="s">
        <v>33</v>
      </c>
      <c r="H27" s="74"/>
      <c r="I27" s="74"/>
      <c r="J27" s="74"/>
      <c r="K27" s="112"/>
      <c r="L27" s="74"/>
      <c r="M27" s="74"/>
      <c r="N27" s="74"/>
      <c r="O27" s="132"/>
      <c r="P27" s="132"/>
      <c r="Q27" s="75">
        <f>SUM(H27:O27)</f>
        <v>0</v>
      </c>
      <c r="S27" s="32"/>
      <c r="T27" s="31"/>
      <c r="U27" s="16"/>
      <c r="V27" s="17"/>
      <c r="W27" s="104"/>
      <c r="X27" s="16"/>
      <c r="Y27" s="17"/>
      <c r="Z27" s="104"/>
      <c r="AA27" s="16"/>
      <c r="AB27" s="17"/>
      <c r="AC27" s="105"/>
      <c r="AD27" s="16"/>
      <c r="AE27" s="26"/>
      <c r="AF27" s="18"/>
      <c r="AG27" s="16"/>
      <c r="AH27" s="17"/>
      <c r="AI27" s="18"/>
      <c r="AJ27" s="16"/>
      <c r="AK27" s="17"/>
      <c r="AL27" s="18"/>
      <c r="AM27" s="16"/>
      <c r="AN27" s="17"/>
      <c r="AO27" s="18"/>
      <c r="AP27" s="16"/>
      <c r="AQ27" s="17"/>
      <c r="AR27" s="18"/>
      <c r="AS27" s="106"/>
      <c r="BL27" s="58"/>
      <c r="BM27" s="58"/>
      <c r="BN27" s="58"/>
      <c r="BO27" s="58"/>
      <c r="BP27" s="58"/>
      <c r="BQ27" s="58"/>
    </row>
  </sheetData>
  <autoFilter ref="A3:AT43"/>
  <mergeCells count="1">
    <mergeCell ref="AT2:AW2"/>
  </mergeCells>
  <printOptions/>
  <pageMargins left="0.46" right="0.16" top="0.22" bottom="0.27" header="0.17" footer="0.16"/>
  <pageSetup fitToHeight="1" fitToWidth="1" horizontalDpi="600" verticalDpi="600" orientation="landscape" paperSize="9" scale="44" r:id="rId2"/>
  <headerFooter alignWithMargins="0">
    <oddFooter>&amp;R&amp;"Arial CE,Kursywa"&amp;7wykonał : Janusz Szafarczyk   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2007-02-26T06:39:59Z</cp:lastPrinted>
  <dcterms:created xsi:type="dcterms:W3CDTF">2005-01-10T06:30:14Z</dcterms:created>
  <dcterms:modified xsi:type="dcterms:W3CDTF">2009-01-26T06:27:25Z</dcterms:modified>
  <cp:category/>
  <cp:version/>
  <cp:contentType/>
  <cp:contentStatus/>
</cp:coreProperties>
</file>